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БЮДЖЕТА'!$A$8:$E$209</definedName>
    <definedName name="_xlnm.Print_Titles" localSheetId="0">'БЕЗ УЧЕТА СЧЕТОВ БЮДЖЕТА'!$8:$8</definedName>
    <definedName name="_xlnm.Print_Area" localSheetId="0">'БЕЗ УЧЕТА СЧЕТОВ БЮДЖЕТА'!$A$1:$I$209</definedName>
  </definedNames>
  <calcPr fullCalcOnLoad="1"/>
</workbook>
</file>

<file path=xl/sharedStrings.xml><?xml version="1.0" encoding="utf-8"?>
<sst xmlns="http://schemas.openxmlformats.org/spreadsheetml/2006/main" count="432" uniqueCount="309">
  <si>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</si>
  <si>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</si>
  <si>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</si>
  <si>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</si>
  <si>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</si>
  <si>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</si>
  <si>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</si>
  <si>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</si>
  <si>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</si>
  <si>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</si>
  <si>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</si>
  <si>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</si>
  <si>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</si>
  <si>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</si>
  <si>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</si>
  <si>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</si>
  <si>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</si>
  <si>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</si>
  <si>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</si>
  <si>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</si>
  <si>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</si>
  <si>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</si>
  <si>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</si>
  <si>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</si>
  <si>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</si>
  <si>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</si>
  <si>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</si>
  <si>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</si>
  <si>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</si>
  <si>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</si>
  <si>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</si>
  <si>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</si>
  <si>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</si>
  <si>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</si>
  <si>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</si>
  <si>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</si>
  <si>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</si>
  <si>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</si>
  <si>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</si>
  <si>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</si>
  <si>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</si>
  <si>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</si>
  <si>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</si>
  <si>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</si>
  <si>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</si>
  <si>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</si>
  <si>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</si>
  <si>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</si>
  <si>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</si>
  <si>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</si>
  <si>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</si>
  <si>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</si>
  <si>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</si>
  <si>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</si>
  <si>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</si>
  <si>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</si>
  <si>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</si>
  <si>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</si>
  <si>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</si>
  <si>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</si>
  <si>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</si>
  <si>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</si>
  <si>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</si>
  <si>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</si>
  <si>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</si>
  <si>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</si>
  <si>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</si>
  <si>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</si>
  <si>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</si>
  <si>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</si>
  <si>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</si>
  <si>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</si>
  <si>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</si>
  <si>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</si>
  <si>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</si>
  <si>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</si>
  <si>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</si>
  <si>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</si>
  <si>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</si>
  <si>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</si>
  <si>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</si>
  <si>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</si>
  <si>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</si>
  <si>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</si>
  <si>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</si>
  <si>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</si>
  <si>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</si>
  <si>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</si>
  <si>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</si>
  <si>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</si>
  <si>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</si>
  <si>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</si>
  <si>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</si>
  <si>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</si>
  <si>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</si>
  <si>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</si>
  <si>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</si>
  <si>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</si>
  <si>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</si>
  <si>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</si>
  <si>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</si>
  <si>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</si>
  <si>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1100000000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</si>
  <si>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</si>
  <si>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</si>
  <si>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</si>
  <si>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</si>
  <si>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</si>
  <si>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</si>
  <si>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</si>
  <si>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</si>
  <si>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</si>
  <si>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</si>
  <si>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</si>
  <si>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</si>
  <si>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Развитие МТБ бюджетных учреждений дополнительного образования</t>
  </si>
  <si>
    <t>0330011690</t>
  </si>
  <si>
    <t>2300000000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</si>
  <si>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</si>
  <si>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</si>
  <si>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</si>
  <si>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</si>
  <si>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</si>
  <si>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</si>
  <si>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</si>
  <si>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</si>
  <si>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</si>
  <si>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</si>
  <si>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</si>
  <si>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</si>
  <si>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</si>
  <si>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</si>
  <si>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</si>
  <si>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</si>
  <si>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</si>
  <si>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</si>
  <si>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</si>
  <si>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</si>
  <si>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</si>
  <si>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</si>
  <si>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</si>
  <si>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</si>
  <si>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</si>
  <si>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</si>
  <si>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</si>
  <si>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</si>
  <si>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</si>
  <si>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</si>
  <si>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</si>
  <si>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</si>
  <si>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</si>
  <si>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</si>
  <si>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Расходы на капитальный ремонт зданий муниципальных общеобразовательных учреждений за счет средств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</si>
  <si>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</si>
  <si>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</si>
  <si>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</si>
  <si>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0340000000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</si>
  <si>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</si>
  <si>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</si>
  <si>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</si>
  <si>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</si>
  <si>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</si>
  <si>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</si>
  <si>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0500010600</t>
  </si>
  <si>
    <t>МП"Обеспечение жильем молодых семей Михайловского муницпального района"</t>
  </si>
  <si>
    <t>0200011690</t>
  </si>
  <si>
    <t>0350010690</t>
  </si>
  <si>
    <t>0400011610</t>
  </si>
  <si>
    <t>0600011610</t>
  </si>
  <si>
    <t>0600011620</t>
  </si>
  <si>
    <t>0700011620</t>
  </si>
  <si>
    <t>1100011630</t>
  </si>
  <si>
    <t>1500011610</t>
  </si>
  <si>
    <t>1630011610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</si>
  <si>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</si>
  <si>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</si>
  <si>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</si>
  <si>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</si>
  <si>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</si>
  <si>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</si>
  <si>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</si>
  <si>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</si>
  <si>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</si>
  <si>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</si>
  <si>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</si>
  <si>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</si>
  <si>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</si>
  <si>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</si>
  <si>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</si>
  <si>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</si>
  <si>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</si>
  <si>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</si>
  <si>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</si>
  <si>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</si>
  <si>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</si>
  <si>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</si>
  <si>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</si>
  <si>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</si>
  <si>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</si>
  <si>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</si>
  <si>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</si>
  <si>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</si>
  <si>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</si>
  <si>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9999952600</t>
  </si>
  <si>
    <t>9999912030</t>
  </si>
  <si>
    <t>9999951200</t>
  </si>
  <si>
    <t>999900000</t>
  </si>
  <si>
    <t>Исполнение судебных актов</t>
  </si>
  <si>
    <t>9999919200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</si>
  <si>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</si>
  <si>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</si>
  <si>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</si>
  <si>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</si>
  <si>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</si>
  <si>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</si>
  <si>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</si>
  <si>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</si>
  <si>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</si>
  <si>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</si>
  <si>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</si>
  <si>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</si>
  <si>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</si>
  <si>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МП"Организация транспортного обслуживания населения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</si>
  <si>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</si>
  <si>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1400000000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</si>
  <si>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</si>
  <si>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</si>
  <si>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2000000000</t>
  </si>
  <si>
    <t>МП «Развитие и поддержка социально ориентированных некоммерческих организаций ММР»</t>
  </si>
  <si>
    <t>2100000000</t>
  </si>
  <si>
    <t>МП"Программа комплексного развития системы социальной инфраструктуры ММР"</t>
  </si>
  <si>
    <t>Мероприятия администрации Михайловского муниципального района по развитию и поддержке социально ориентированных некоммерческих организаций ММР</t>
  </si>
  <si>
    <t>2000011610</t>
  </si>
  <si>
    <t>1400011610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</si>
  <si>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</si>
  <si>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</si>
  <si>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0340093080</t>
  </si>
  <si>
    <t xml:space="preserve">Подпрограмма "Организация отдыха, оздоровления и занятости детей и подростков" </t>
  </si>
  <si>
    <t>0340021690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</si>
  <si>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</si>
  <si>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1400011630</t>
  </si>
  <si>
    <t>Мероприятия районных бюджетных муниципальных учреждений по укреплению общественного здоровья</t>
  </si>
  <si>
    <t>210P592190</t>
  </si>
  <si>
    <t>210P5S2190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</si>
  <si>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</si>
  <si>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</si>
  <si>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2100092340</t>
  </si>
  <si>
    <t>21000S2340</t>
  </si>
  <si>
    <t>210E250970</t>
  </si>
  <si>
    <t>020E193140</t>
  </si>
  <si>
    <t>032E193140</t>
  </si>
  <si>
    <t>031E193140</t>
  </si>
  <si>
    <t>033E193140</t>
  </si>
  <si>
    <t>0310093150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</si>
  <si>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</si>
  <si>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Подпрограмма "Персонифицированное дополнительное образование детей"</t>
  </si>
  <si>
    <t>0360000000</t>
  </si>
  <si>
    <t>0360011691</t>
  </si>
  <si>
    <t xml:space="preserve">Мероприятия администрации Михайловского муниципального района по  профилактике правонарушений </t>
  </si>
  <si>
    <t>0700011610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</si>
  <si>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</si>
  <si>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0800011620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</si>
  <si>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</si>
  <si>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</si>
  <si>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</si>
  <si>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</si>
  <si>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Оснащение объектов спортивной инфраструктуры спортивно-технологическим оборудованием</t>
  </si>
  <si>
    <t>150P552280</t>
  </si>
  <si>
    <t>2100011610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</si>
  <si>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</si>
  <si>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</si>
  <si>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</si>
  <si>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</si>
  <si>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9999912050</t>
  </si>
  <si>
    <t>9999993180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</si>
  <si>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</si>
  <si>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Контрольно-счетная комиссия Михайловского муниципального района</t>
  </si>
  <si>
    <t>Годовой план на 01.01.2022</t>
  </si>
  <si>
    <t>Годовой план уточненный</t>
  </si>
  <si>
    <t>Исполнено</t>
  </si>
  <si>
    <t>% исполнения к первоначально утвержденным расходам</t>
  </si>
  <si>
    <t>% исполнения к уточненным расходам</t>
  </si>
  <si>
    <t>тыс.руб.</t>
  </si>
  <si>
    <t>Мероприятия учреждений по развитию общего образования</t>
  </si>
  <si>
    <t>0310021691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</si>
  <si>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</si>
  <si>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</si>
  <si>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</si>
  <si>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03100S2360</t>
  </si>
  <si>
    <t>Реализация мероприятий по модернизации школьных систем образования</t>
  </si>
  <si>
    <t>03100L7500</t>
  </si>
  <si>
    <t>МП"Развитие малоэтажного жилищного строительства на территории Михайловского муниципального района"</t>
  </si>
  <si>
    <t>1000000000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</si>
  <si>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</si>
  <si>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1000011610</t>
  </si>
  <si>
    <t>21000L7500</t>
  </si>
  <si>
    <t xml:space="preserve">Обеспечение пожарной безопасности
</t>
  </si>
  <si>
    <t>Обеспечение первичных мер пожарной безопасности в границах муниципальных районов за границами городских и сельских населенных пунктов</t>
  </si>
  <si>
    <t>9999910710</t>
  </si>
  <si>
    <t>Дошкольное образование</t>
  </si>
  <si>
    <t>Расходы на погашение кредиторской задолженности прошлых лет</t>
  </si>
  <si>
    <t>9999919110</t>
  </si>
  <si>
    <t>Общее образование</t>
  </si>
  <si>
    <t>Дополнительное образование</t>
  </si>
  <si>
    <t>9999912190</t>
  </si>
  <si>
    <t>9999914910</t>
  </si>
  <si>
    <t xml:space="preserve">Приложение 4 к решению </t>
  </si>
  <si>
    <t>районного бюджета за 2022 год по финансовому обеспечению муниципальных программ Михайловского муниципального района и непрограммным направлениям деятельности</t>
  </si>
  <si>
    <t>№ 336 от 30.05.2023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</si>
</sst>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  <numFmt numFmtId="184" formatCode="_-* #,##0.00000_р_._-;\-* #,##0.00000_р_._-;_-* &quot;-&quot;??_р_._-;_-@_-"/>
    <numFmt numFmtId="185" formatCode="_-* #,##0.0000_р_._-;\-* #,##0.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_р_._-;\-* #,##0.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1" fontId="36" fillId="0" borderId="1">
      <alignment horizontal="center" vertical="top" shrinkToFit="1"/>
      <protection/>
    </xf>
    <xf numFmtId="4" fontId="37" fillId="20" borderId="1">
      <alignment horizontal="right" vertical="top" shrinkToFit="1"/>
      <protection/>
    </xf>
    <xf numFmtId="4" fontId="36" fillId="0" borderId="1">
      <alignment horizontal="right" vertical="top" shrinkToFit="1"/>
      <protection/>
    </xf>
    <xf numFmtId="4" fontId="37" fillId="20" borderId="1">
      <alignment horizontal="right" vertical="top" shrinkToFi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6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Alignment="1">
      <alignment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49" fontId="11" fillId="40" borderId="11" xfId="0" applyNumberFormat="1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177" fontId="11" fillId="40" borderId="11" xfId="0" applyNumberFormat="1" applyFont="1" applyFill="1" applyBorder="1" applyAlignment="1">
      <alignment horizontal="center" vertical="center" wrapText="1"/>
    </xf>
    <xf numFmtId="186" fontId="1" fillId="0" borderId="0" xfId="65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177" fontId="4" fillId="34" borderId="11" xfId="0" applyNumberFormat="1" applyFont="1" applyFill="1" applyBorder="1" applyAlignment="1">
      <alignment horizontal="center" vertical="center" wrapText="1"/>
    </xf>
    <xf numFmtId="177" fontId="1" fillId="40" borderId="11" xfId="0" applyNumberFormat="1" applyFont="1" applyFill="1" applyBorder="1" applyAlignment="1">
      <alignment horizontal="center" vertical="center" wrapText="1"/>
    </xf>
    <xf numFmtId="171" fontId="1" fillId="40" borderId="11" xfId="65" applyFont="1" applyFill="1" applyBorder="1" applyAlignment="1">
      <alignment horizontal="center" vertical="center" wrapText="1"/>
    </xf>
    <xf numFmtId="2" fontId="4" fillId="41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77" fontId="6" fillId="38" borderId="11" xfId="0" applyNumberFormat="1" applyFont="1" applyFill="1" applyBorder="1" applyAlignment="1">
      <alignment horizontal="center" vertical="center" wrapText="1"/>
    </xf>
    <xf numFmtId="177" fontId="2" fillId="36" borderId="11" xfId="0" applyNumberFormat="1" applyFont="1" applyFill="1" applyBorder="1" applyAlignment="1">
      <alignment horizontal="center" vertical="center" wrapText="1"/>
    </xf>
    <xf numFmtId="177" fontId="2" fillId="39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65" applyNumberFormat="1" applyFont="1" applyFill="1" applyBorder="1" applyAlignment="1">
      <alignment horizontal="center" vertical="center" shrinkToFit="1"/>
    </xf>
    <xf numFmtId="177" fontId="6" fillId="38" borderId="11" xfId="0" applyNumberFormat="1" applyFont="1" applyFill="1" applyBorder="1" applyAlignment="1">
      <alignment horizontal="center" vertical="center" shrinkToFit="1"/>
    </xf>
    <xf numFmtId="177" fontId="5" fillId="37" borderId="0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vertical="top" wrapText="1"/>
    </xf>
    <xf numFmtId="0" fontId="2" fillId="40" borderId="11" xfId="0" applyFont="1" applyFill="1" applyBorder="1" applyAlignment="1">
      <alignment vertical="top" wrapText="1" shrinkToFit="1"/>
    </xf>
    <xf numFmtId="0" fontId="2" fillId="36" borderId="11" xfId="0" applyFont="1" applyFill="1" applyBorder="1" applyAlignment="1">
      <alignment horizontal="left" vertical="center" wrapText="1"/>
    </xf>
    <xf numFmtId="49" fontId="2" fillId="40" borderId="11" xfId="0" applyNumberFormat="1" applyFont="1" applyFill="1" applyBorder="1" applyAlignment="1">
      <alignment horizontal="center" vertical="center" wrapText="1"/>
    </xf>
    <xf numFmtId="177" fontId="2" fillId="40" borderId="11" xfId="0" applyNumberFormat="1" applyFont="1" applyFill="1" applyBorder="1" applyAlignment="1">
      <alignment horizontal="center" vertical="center" wrapText="1"/>
    </xf>
    <xf numFmtId="180" fontId="6" fillId="38" borderId="11" xfId="0" applyNumberFormat="1" applyFont="1" applyFill="1" applyBorder="1" applyAlignment="1">
      <alignment horizontal="center" vertical="center" shrinkToFit="1"/>
    </xf>
    <xf numFmtId="180" fontId="2" fillId="36" borderId="11" xfId="0" applyNumberFormat="1" applyFont="1" applyFill="1" applyBorder="1" applyAlignment="1">
      <alignment horizontal="center" vertical="center" shrinkToFit="1"/>
    </xf>
    <xf numFmtId="180" fontId="2" fillId="39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shrinkToFit="1"/>
    </xf>
    <xf numFmtId="180" fontId="11" fillId="39" borderId="11" xfId="0" applyNumberFormat="1" applyFont="1" applyFill="1" applyBorder="1" applyAlignment="1">
      <alignment horizontal="center" vertical="center" shrinkToFit="1"/>
    </xf>
    <xf numFmtId="180" fontId="2" fillId="37" borderId="11" xfId="65" applyNumberFormat="1" applyFont="1" applyFill="1" applyBorder="1" applyAlignment="1">
      <alignment horizontal="center" vertical="center" shrinkToFit="1"/>
    </xf>
    <xf numFmtId="180" fontId="2" fillId="35" borderId="11" xfId="0" applyNumberFormat="1" applyFont="1" applyFill="1" applyBorder="1" applyAlignment="1">
      <alignment horizontal="center" vertical="center" shrinkToFit="1"/>
    </xf>
    <xf numFmtId="180" fontId="11" fillId="40" borderId="11" xfId="0" applyNumberFormat="1" applyFont="1" applyFill="1" applyBorder="1" applyAlignment="1">
      <alignment horizontal="center" vertical="center" shrinkToFit="1"/>
    </xf>
    <xf numFmtId="180" fontId="2" fillId="40" borderId="11" xfId="0" applyNumberFormat="1" applyFont="1" applyFill="1" applyBorder="1" applyAlignment="1">
      <alignment horizontal="center" vertical="center" shrinkToFit="1"/>
    </xf>
    <xf numFmtId="180" fontId="6" fillId="39" borderId="11" xfId="0" applyNumberFormat="1" applyFont="1" applyFill="1" applyBorder="1" applyAlignment="1">
      <alignment horizontal="center" vertical="center" shrinkToFit="1"/>
    </xf>
    <xf numFmtId="180" fontId="5" fillId="37" borderId="0" xfId="0" applyNumberFormat="1" applyFont="1" applyFill="1" applyBorder="1" applyAlignment="1">
      <alignment horizontal="center" vertical="center" shrinkToFit="1"/>
    </xf>
    <xf numFmtId="184" fontId="12" fillId="0" borderId="0" xfId="65" applyNumberFormat="1" applyFont="1" applyAlignment="1">
      <alignment/>
    </xf>
    <xf numFmtId="49" fontId="8" fillId="36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4" xfId="33"/>
    <cellStyle name="xl26" xfId="34"/>
    <cellStyle name="xl38" xfId="35"/>
    <cellStyle name="xl40" xfId="36"/>
    <cellStyle name="xl64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1"/>
  <sheetViews>
    <sheetView showGridLines="0" tabSelected="1" view="pageBreakPreview" zoomScale="68" zoomScaleSheetLayoutView="68" zoomScalePageLayoutView="0" workbookViewId="0" topLeftCell="A1">
      <selection activeCell="E3" sqref="E3:I3"/>
    </sheetView>
  </sheetViews>
  <sheetFormatPr defaultColWidth="9.00390625" defaultRowHeight="12.75" outlineLevelRow="6"/>
  <cols>
    <col min="1" max="1" width="75.25390625" style="1" customWidth="1"/>
    <col min="2" max="2" width="6.125" style="9" customWidth="1"/>
    <col min="3" max="3" width="0" style="1" hidden="1" customWidth="1"/>
    <col min="4" max="4" width="15.125" style="1" customWidth="1"/>
    <col min="5" max="5" width="20.25390625" style="1" customWidth="1"/>
    <col min="6" max="6" width="17.25390625" style="1" customWidth="1"/>
    <col min="7" max="7" width="17.00390625" style="1" customWidth="1"/>
    <col min="8" max="8" width="13.625" style="1" customWidth="1"/>
    <col min="9" max="9" width="13.75390625" style="1" customWidth="1"/>
    <col min="10" max="10" width="14.125" style="1" customWidth="1"/>
    <col min="11" max="16384" width="9.125" style="1" customWidth="1"/>
  </cols>
  <sheetData>
    <row r="1" spans="2:9" ht="15.75">
      <c r="B1" s="64"/>
      <c r="C1" s="64"/>
      <c r="D1" s="64"/>
      <c r="E1" s="99" t="s">
        <v>306</v>
      </c>
      <c r="F1" s="99"/>
      <c r="G1" s="99"/>
      <c r="H1" s="100"/>
      <c r="I1" s="100"/>
    </row>
    <row r="2" spans="2:9" ht="15" customHeight="1">
      <c r="B2" s="65"/>
      <c r="C2" s="65"/>
      <c r="D2" s="65"/>
      <c r="E2" s="101" t="s">
        <v>56</v>
      </c>
      <c r="F2" s="101"/>
      <c r="G2" s="101"/>
      <c r="H2" s="100"/>
      <c r="I2" s="100"/>
    </row>
    <row r="3" spans="2:9" ht="15.75">
      <c r="B3" s="66"/>
      <c r="C3" s="67"/>
      <c r="D3" s="67"/>
      <c r="E3" s="99" t="s">
        <v>308</v>
      </c>
      <c r="F3" s="99"/>
      <c r="G3" s="99"/>
      <c r="H3" s="100"/>
      <c r="I3" s="100"/>
    </row>
    <row r="4" ht="12.75">
      <c r="B4" s="1"/>
    </row>
    <row r="5" spans="1:9" ht="30.75" customHeight="1">
      <c r="A5" s="104" t="s">
        <v>19</v>
      </c>
      <c r="B5" s="104"/>
      <c r="C5" s="104"/>
      <c r="D5" s="104"/>
      <c r="E5" s="104"/>
      <c r="F5" s="104"/>
      <c r="G5" s="104"/>
      <c r="H5" s="103"/>
      <c r="I5" s="103"/>
    </row>
    <row r="6" spans="1:9" ht="57" customHeight="1">
      <c r="A6" s="102" t="s">
        <v>307</v>
      </c>
      <c r="B6" s="102"/>
      <c r="C6" s="102"/>
      <c r="D6" s="102"/>
      <c r="E6" s="102"/>
      <c r="F6" s="102"/>
      <c r="G6" s="102"/>
      <c r="H6" s="103"/>
      <c r="I6" s="103"/>
    </row>
    <row r="7" spans="1:9" ht="15.75">
      <c r="A7" s="14"/>
      <c r="B7" s="14"/>
      <c r="C7" s="14"/>
      <c r="D7" s="14"/>
      <c r="E7" s="14"/>
      <c r="I7" s="73" t="s">
        <v>282</v>
      </c>
    </row>
    <row r="8" spans="1:9" ht="63.75">
      <c r="A8" s="2" t="s">
        <v>0</v>
      </c>
      <c r="B8" s="2" t="s">
        <v>14</v>
      </c>
      <c r="C8" s="2" t="s">
        <v>1</v>
      </c>
      <c r="D8" s="2" t="s">
        <v>198</v>
      </c>
      <c r="E8" s="68" t="s">
        <v>277</v>
      </c>
      <c r="F8" s="68" t="s">
        <v>278</v>
      </c>
      <c r="G8" s="69" t="s">
        <v>279</v>
      </c>
      <c r="H8" s="70" t="s">
        <v>280</v>
      </c>
      <c r="I8" s="71" t="s">
        <v>281</v>
      </c>
    </row>
    <row r="9" spans="1:9" ht="25.5" customHeight="1">
      <c r="A9" s="28" t="s">
        <v>55</v>
      </c>
      <c r="B9" s="29" t="s">
        <v>2</v>
      </c>
      <c r="C9" s="30"/>
      <c r="D9" s="29" t="s">
        <v>80</v>
      </c>
      <c r="E9" s="74">
        <f>E13+E19+E54+E63+E67+E76+E82+E85+E93+E99+E111+E10+E57+E51+E114+E133+E136+E139+E142+E70+E88+E120+E123+E73</f>
        <v>906472.1464300001</v>
      </c>
      <c r="F9" s="86">
        <f>F13+F19+F54+F63+F67+F76+F82+F85+F93+F99+F111+F10+F57+F51+F114+F133+F136+F139+F142+F70+F88+F120+F123+F73</f>
        <v>1060968.8266299996</v>
      </c>
      <c r="G9" s="86">
        <f>G13+G19+G54+G63+G67+G76+G82+G85+G93+G99+G111+G10+G57+G51+G114+G133+G136+G139+G142+G70+G88+G120+G123+G73</f>
        <v>1032142.88901</v>
      </c>
      <c r="H9" s="72">
        <f>G9/E9*100</f>
        <v>113.86371804968687</v>
      </c>
      <c r="I9" s="72">
        <f>G9/F9*100</f>
        <v>97.28305517594136</v>
      </c>
    </row>
    <row r="10" spans="1:9" ht="33.75" customHeight="1">
      <c r="A10" s="36" t="s">
        <v>164</v>
      </c>
      <c r="B10" s="37" t="s">
        <v>62</v>
      </c>
      <c r="C10" s="38"/>
      <c r="D10" s="37" t="s">
        <v>81</v>
      </c>
      <c r="E10" s="75">
        <f aca="true" t="shared" si="0" ref="E10:G11">E11</f>
        <v>1736.8144</v>
      </c>
      <c r="F10" s="87">
        <f t="shared" si="0"/>
        <v>2328.6564</v>
      </c>
      <c r="G10" s="87">
        <f t="shared" si="0"/>
        <v>2328.6564</v>
      </c>
      <c r="H10" s="72">
        <f aca="true" t="shared" si="1" ref="H10:H80">G10/E10*100</f>
        <v>134.07629508368885</v>
      </c>
      <c r="I10" s="72">
        <f aca="true" t="shared" si="2" ref="I10:I80">G10/F10*100</f>
        <v>100</v>
      </c>
    </row>
    <row r="11" spans="1:9" ht="18" customHeight="1">
      <c r="A11" s="52" t="s">
        <v>15</v>
      </c>
      <c r="B11" s="39" t="s">
        <v>62</v>
      </c>
      <c r="C11" s="40"/>
      <c r="D11" s="39" t="s">
        <v>81</v>
      </c>
      <c r="E11" s="76">
        <f t="shared" si="0"/>
        <v>1736.8144</v>
      </c>
      <c r="F11" s="88">
        <f t="shared" si="0"/>
        <v>2328.6564</v>
      </c>
      <c r="G11" s="88">
        <f t="shared" si="0"/>
        <v>2328.6564</v>
      </c>
      <c r="H11" s="72">
        <f t="shared" si="1"/>
        <v>134.07629508368885</v>
      </c>
      <c r="I11" s="72">
        <f t="shared" si="2"/>
        <v>100</v>
      </c>
    </row>
    <row r="12" spans="1:9" ht="32.25" customHeight="1">
      <c r="A12" s="20" t="s">
        <v>125</v>
      </c>
      <c r="B12" s="41" t="s">
        <v>62</v>
      </c>
      <c r="C12" s="42"/>
      <c r="D12" s="41" t="s">
        <v>124</v>
      </c>
      <c r="E12" s="77">
        <v>1736.8144</v>
      </c>
      <c r="F12" s="89">
        <v>2328.6564</v>
      </c>
      <c r="G12" s="89">
        <v>2328.6564</v>
      </c>
      <c r="H12" s="72">
        <f t="shared" si="1"/>
        <v>134.07629508368885</v>
      </c>
      <c r="I12" s="72">
        <f t="shared" si="2"/>
        <v>100</v>
      </c>
    </row>
    <row r="13" spans="1:9" ht="31.5">
      <c r="A13" s="8" t="s">
        <v>126</v>
      </c>
      <c r="B13" s="10">
        <v>951</v>
      </c>
      <c r="C13" s="6"/>
      <c r="D13" s="6" t="s">
        <v>83</v>
      </c>
      <c r="E13" s="44">
        <f>E14</f>
        <v>22454.7</v>
      </c>
      <c r="F13" s="87">
        <f>F14</f>
        <v>22263.54774</v>
      </c>
      <c r="G13" s="87">
        <f>G14</f>
        <v>22260.5</v>
      </c>
      <c r="H13" s="72">
        <f t="shared" si="1"/>
        <v>99.13514765282991</v>
      </c>
      <c r="I13" s="72">
        <f t="shared" si="2"/>
        <v>99.98631062741843</v>
      </c>
    </row>
    <row r="14" spans="1:9" ht="15">
      <c r="A14" s="52" t="s">
        <v>15</v>
      </c>
      <c r="B14" s="53">
        <v>951</v>
      </c>
      <c r="C14" s="54"/>
      <c r="D14" s="53" t="s">
        <v>83</v>
      </c>
      <c r="E14" s="55">
        <f>E15+E16+E17+E18</f>
        <v>22454.7</v>
      </c>
      <c r="F14" s="90">
        <f>F15+F16+F17+F18</f>
        <v>22263.54774</v>
      </c>
      <c r="G14" s="90">
        <f>G15+G16+G17+G18</f>
        <v>22260.5</v>
      </c>
      <c r="H14" s="72">
        <f t="shared" si="1"/>
        <v>99.13514765282991</v>
      </c>
      <c r="I14" s="72">
        <f t="shared" si="2"/>
        <v>99.98631062741843</v>
      </c>
    </row>
    <row r="15" spans="1:9" ht="31.5">
      <c r="A15" s="20" t="s">
        <v>32</v>
      </c>
      <c r="B15" s="17">
        <v>951</v>
      </c>
      <c r="C15" s="19"/>
      <c r="D15" s="18" t="s">
        <v>82</v>
      </c>
      <c r="E15" s="78">
        <v>21844.7</v>
      </c>
      <c r="F15" s="91">
        <v>21844.7</v>
      </c>
      <c r="G15" s="91">
        <v>21844.7</v>
      </c>
      <c r="H15" s="72">
        <f t="shared" si="1"/>
        <v>100</v>
      </c>
      <c r="I15" s="72">
        <f t="shared" si="2"/>
        <v>100</v>
      </c>
    </row>
    <row r="16" spans="1:9" ht="18.75">
      <c r="A16" s="20" t="s">
        <v>78</v>
      </c>
      <c r="B16" s="17">
        <v>951</v>
      </c>
      <c r="C16" s="19"/>
      <c r="D16" s="18" t="s">
        <v>165</v>
      </c>
      <c r="E16" s="43">
        <v>0</v>
      </c>
      <c r="F16" s="89">
        <v>105.8</v>
      </c>
      <c r="G16" s="89">
        <v>105.8</v>
      </c>
      <c r="H16" s="72"/>
      <c r="I16" s="72">
        <f t="shared" si="2"/>
        <v>100</v>
      </c>
    </row>
    <row r="17" spans="1:9" ht="47.25">
      <c r="A17" s="20" t="s">
        <v>235</v>
      </c>
      <c r="B17" s="17">
        <v>951</v>
      </c>
      <c r="C17" s="19"/>
      <c r="D17" s="18" t="s">
        <v>234</v>
      </c>
      <c r="E17" s="43">
        <v>0</v>
      </c>
      <c r="F17" s="89">
        <v>0</v>
      </c>
      <c r="G17" s="89">
        <v>0</v>
      </c>
      <c r="H17" s="72"/>
      <c r="I17" s="72"/>
    </row>
    <row r="18" spans="1:9" ht="47.25">
      <c r="A18" s="20" t="s">
        <v>141</v>
      </c>
      <c r="B18" s="17">
        <v>951</v>
      </c>
      <c r="C18" s="19"/>
      <c r="D18" s="18" t="s">
        <v>249</v>
      </c>
      <c r="E18" s="43">
        <v>610</v>
      </c>
      <c r="F18" s="89">
        <v>313.04774</v>
      </c>
      <c r="G18" s="89">
        <v>310</v>
      </c>
      <c r="H18" s="72">
        <f t="shared" si="1"/>
        <v>50.81967213114754</v>
      </c>
      <c r="I18" s="72">
        <f t="shared" si="2"/>
        <v>99.02642964296756</v>
      </c>
    </row>
    <row r="19" spans="1:9" ht="15.75">
      <c r="A19" s="8" t="s">
        <v>127</v>
      </c>
      <c r="B19" s="37" t="s">
        <v>2</v>
      </c>
      <c r="C19" s="6"/>
      <c r="D19" s="6" t="s">
        <v>86</v>
      </c>
      <c r="E19" s="44">
        <f>E20+E48</f>
        <v>742181.0635</v>
      </c>
      <c r="F19" s="87">
        <f>F20+F48</f>
        <v>820871.2890199999</v>
      </c>
      <c r="G19" s="87">
        <f>G20+G48</f>
        <v>817950.1001100001</v>
      </c>
      <c r="H19" s="72">
        <f t="shared" si="1"/>
        <v>110.2089692578097</v>
      </c>
      <c r="I19" s="72">
        <f t="shared" si="2"/>
        <v>99.64413557288778</v>
      </c>
    </row>
    <row r="20" spans="1:9" ht="25.5">
      <c r="A20" s="52" t="s">
        <v>17</v>
      </c>
      <c r="B20" s="53" t="s">
        <v>16</v>
      </c>
      <c r="C20" s="54"/>
      <c r="D20" s="53" t="s">
        <v>80</v>
      </c>
      <c r="E20" s="55">
        <f>E21+E26+E38+E45+E42</f>
        <v>740700.1635</v>
      </c>
      <c r="F20" s="90">
        <f>F21+F26+F38+F45+F42</f>
        <v>820581.2030099999</v>
      </c>
      <c r="G20" s="90">
        <f>G21+G26+G38+G45+G42</f>
        <v>817660.0141000001</v>
      </c>
      <c r="H20" s="72">
        <f t="shared" si="1"/>
        <v>110.39014899582915</v>
      </c>
      <c r="I20" s="72">
        <f t="shared" si="2"/>
        <v>99.64400977023547</v>
      </c>
    </row>
    <row r="21" spans="1:9" ht="19.5" customHeight="1">
      <c r="A21" s="24" t="s">
        <v>46</v>
      </c>
      <c r="B21" s="12">
        <v>953</v>
      </c>
      <c r="C21" s="4"/>
      <c r="D21" s="4" t="s">
        <v>84</v>
      </c>
      <c r="E21" s="46">
        <f>E22+E24+E23+E25</f>
        <v>169969.447</v>
      </c>
      <c r="F21" s="92">
        <f>F22+F24+F23+F25</f>
        <v>184736.84901</v>
      </c>
      <c r="G21" s="92">
        <f>G22+G24+G23+G25</f>
        <v>184736.84901</v>
      </c>
      <c r="H21" s="72">
        <f t="shared" si="1"/>
        <v>108.68826855099437</v>
      </c>
      <c r="I21" s="72">
        <f t="shared" si="2"/>
        <v>100</v>
      </c>
    </row>
    <row r="22" spans="1:9" ht="31.5">
      <c r="A22" s="16" t="s">
        <v>32</v>
      </c>
      <c r="B22" s="17">
        <v>953</v>
      </c>
      <c r="C22" s="18"/>
      <c r="D22" s="18" t="s">
        <v>85</v>
      </c>
      <c r="E22" s="43">
        <v>67047</v>
      </c>
      <c r="F22" s="89">
        <v>73500</v>
      </c>
      <c r="G22" s="89">
        <v>73500</v>
      </c>
      <c r="H22" s="72">
        <f t="shared" si="1"/>
        <v>109.62459170432682</v>
      </c>
      <c r="I22" s="72">
        <f t="shared" si="2"/>
        <v>100</v>
      </c>
    </row>
    <row r="23" spans="1:9" ht="31.5">
      <c r="A23" s="20" t="s">
        <v>59</v>
      </c>
      <c r="B23" s="17">
        <v>953</v>
      </c>
      <c r="C23" s="18"/>
      <c r="D23" s="18" t="s">
        <v>87</v>
      </c>
      <c r="E23" s="43">
        <v>3500</v>
      </c>
      <c r="F23" s="89">
        <v>7696.14275</v>
      </c>
      <c r="G23" s="89">
        <v>7696.14275</v>
      </c>
      <c r="H23" s="72">
        <f t="shared" si="1"/>
        <v>219.88979285714288</v>
      </c>
      <c r="I23" s="72">
        <f t="shared" si="2"/>
        <v>100</v>
      </c>
    </row>
    <row r="24" spans="1:9" ht="51" customHeight="1">
      <c r="A24" s="20" t="s">
        <v>47</v>
      </c>
      <c r="B24" s="17">
        <v>953</v>
      </c>
      <c r="C24" s="18"/>
      <c r="D24" s="18" t="s">
        <v>88</v>
      </c>
      <c r="E24" s="43">
        <v>98572.447</v>
      </c>
      <c r="F24" s="89">
        <v>103212.356</v>
      </c>
      <c r="G24" s="89">
        <v>103212.356</v>
      </c>
      <c r="H24" s="72">
        <f t="shared" si="1"/>
        <v>104.70710542470351</v>
      </c>
      <c r="I24" s="72">
        <f t="shared" si="2"/>
        <v>100</v>
      </c>
    </row>
    <row r="25" spans="1:9" ht="51" customHeight="1">
      <c r="A25" s="26" t="s">
        <v>141</v>
      </c>
      <c r="B25" s="27">
        <v>953</v>
      </c>
      <c r="C25" s="18"/>
      <c r="D25" s="18" t="s">
        <v>250</v>
      </c>
      <c r="E25" s="43">
        <v>850</v>
      </c>
      <c r="F25" s="89">
        <v>328.35026</v>
      </c>
      <c r="G25" s="89">
        <v>328.35026</v>
      </c>
      <c r="H25" s="72">
        <f t="shared" si="1"/>
        <v>38.629442352941176</v>
      </c>
      <c r="I25" s="72">
        <f t="shared" si="2"/>
        <v>100</v>
      </c>
    </row>
    <row r="26" spans="1:9" ht="23.25" customHeight="1">
      <c r="A26" s="25" t="s">
        <v>48</v>
      </c>
      <c r="B26" s="23">
        <v>953</v>
      </c>
      <c r="C26" s="4"/>
      <c r="D26" s="4" t="s">
        <v>89</v>
      </c>
      <c r="E26" s="46">
        <f>SUM(E27:E37)</f>
        <v>505580.791</v>
      </c>
      <c r="F26" s="92">
        <f>SUM(F27:F37)</f>
        <v>571205.35072</v>
      </c>
      <c r="G26" s="92">
        <f>SUM(G27:G37)</f>
        <v>568344.00188</v>
      </c>
      <c r="H26" s="72">
        <f t="shared" si="1"/>
        <v>112.41408138862616</v>
      </c>
      <c r="I26" s="72">
        <f t="shared" si="2"/>
        <v>99.49906827091284</v>
      </c>
    </row>
    <row r="27" spans="1:9" ht="31.5">
      <c r="A27" s="16" t="s">
        <v>32</v>
      </c>
      <c r="B27" s="17">
        <v>953</v>
      </c>
      <c r="C27" s="18"/>
      <c r="D27" s="18" t="s">
        <v>90</v>
      </c>
      <c r="E27" s="43">
        <v>130263</v>
      </c>
      <c r="F27" s="89">
        <v>135700</v>
      </c>
      <c r="G27" s="89">
        <v>135700</v>
      </c>
      <c r="H27" s="72">
        <f t="shared" si="1"/>
        <v>104.17386364508725</v>
      </c>
      <c r="I27" s="72">
        <f t="shared" si="2"/>
        <v>100</v>
      </c>
    </row>
    <row r="28" spans="1:9" ht="31.5">
      <c r="A28" s="20" t="s">
        <v>66</v>
      </c>
      <c r="B28" s="17">
        <v>953</v>
      </c>
      <c r="C28" s="18"/>
      <c r="D28" s="18" t="s">
        <v>91</v>
      </c>
      <c r="E28" s="43">
        <v>8000</v>
      </c>
      <c r="F28" s="91">
        <v>22444.39369</v>
      </c>
      <c r="G28" s="91">
        <v>22444.39369</v>
      </c>
      <c r="H28" s="72">
        <f t="shared" si="1"/>
        <v>280.554921125</v>
      </c>
      <c r="I28" s="72">
        <f t="shared" si="2"/>
        <v>100</v>
      </c>
    </row>
    <row r="29" spans="1:9" ht="15.75">
      <c r="A29" s="20" t="s">
        <v>283</v>
      </c>
      <c r="B29" s="17">
        <v>953</v>
      </c>
      <c r="C29" s="18"/>
      <c r="D29" s="18" t="s">
        <v>284</v>
      </c>
      <c r="E29" s="43">
        <v>0</v>
      </c>
      <c r="F29" s="91">
        <v>60</v>
      </c>
      <c r="G29" s="89">
        <v>60</v>
      </c>
      <c r="H29" s="72"/>
      <c r="I29" s="72">
        <f t="shared" si="2"/>
        <v>100</v>
      </c>
    </row>
    <row r="30" spans="1:10" ht="47.25">
      <c r="A30" s="20" t="s">
        <v>218</v>
      </c>
      <c r="B30" s="17">
        <v>953</v>
      </c>
      <c r="C30" s="18"/>
      <c r="D30" s="18" t="s">
        <v>219</v>
      </c>
      <c r="E30" s="78">
        <v>26910</v>
      </c>
      <c r="F30" s="91">
        <v>26910</v>
      </c>
      <c r="G30" s="91">
        <v>24099.8175</v>
      </c>
      <c r="H30" s="72">
        <f t="shared" si="1"/>
        <v>89.55710702341138</v>
      </c>
      <c r="I30" s="72">
        <f t="shared" si="2"/>
        <v>89.55710702341138</v>
      </c>
      <c r="J30" s="97">
        <v>2756.15821</v>
      </c>
    </row>
    <row r="31" spans="1:9" ht="31.5">
      <c r="A31" s="20" t="s">
        <v>285</v>
      </c>
      <c r="B31" s="17">
        <v>953</v>
      </c>
      <c r="C31" s="18"/>
      <c r="D31" s="18" t="s">
        <v>286</v>
      </c>
      <c r="E31" s="78">
        <v>0</v>
      </c>
      <c r="F31" s="91">
        <v>2357.64134</v>
      </c>
      <c r="G31" s="91">
        <v>2357.64134</v>
      </c>
      <c r="H31" s="72"/>
      <c r="I31" s="72">
        <f>G31/F31*100</f>
        <v>100</v>
      </c>
    </row>
    <row r="32" spans="1:9" ht="31.5">
      <c r="A32" s="20" t="s">
        <v>287</v>
      </c>
      <c r="B32" s="17">
        <v>953</v>
      </c>
      <c r="C32" s="18"/>
      <c r="D32" s="18" t="s">
        <v>288</v>
      </c>
      <c r="E32" s="78">
        <v>0</v>
      </c>
      <c r="F32" s="91">
        <v>23.81456</v>
      </c>
      <c r="G32" s="91">
        <v>23.81456</v>
      </c>
      <c r="H32" s="72"/>
      <c r="I32" s="72">
        <f>G32/F32*100</f>
        <v>100</v>
      </c>
    </row>
    <row r="33" spans="1:9" ht="48" customHeight="1">
      <c r="A33" s="26" t="s">
        <v>49</v>
      </c>
      <c r="B33" s="27">
        <v>953</v>
      </c>
      <c r="C33" s="18"/>
      <c r="D33" s="18" t="s">
        <v>92</v>
      </c>
      <c r="E33" s="78">
        <v>312864.491</v>
      </c>
      <c r="F33" s="91">
        <v>323413.007</v>
      </c>
      <c r="G33" s="91">
        <v>323413.007</v>
      </c>
      <c r="H33" s="72">
        <f t="shared" si="1"/>
        <v>103.37159259150314</v>
      </c>
      <c r="I33" s="72">
        <f t="shared" si="2"/>
        <v>100</v>
      </c>
    </row>
    <row r="34" spans="1:9" ht="48" customHeight="1">
      <c r="A34" s="26" t="s">
        <v>254</v>
      </c>
      <c r="B34" s="27">
        <v>953</v>
      </c>
      <c r="C34" s="18"/>
      <c r="D34" s="18" t="s">
        <v>253</v>
      </c>
      <c r="E34" s="78">
        <v>7304.9</v>
      </c>
      <c r="F34" s="91">
        <v>7804.9</v>
      </c>
      <c r="G34" s="91">
        <v>7804.9</v>
      </c>
      <c r="H34" s="72">
        <f t="shared" si="1"/>
        <v>106.84472066694958</v>
      </c>
      <c r="I34" s="72">
        <f t="shared" si="2"/>
        <v>100</v>
      </c>
    </row>
    <row r="35" spans="1:9" ht="48" customHeight="1">
      <c r="A35" s="26" t="s">
        <v>141</v>
      </c>
      <c r="B35" s="27">
        <v>953</v>
      </c>
      <c r="C35" s="18"/>
      <c r="D35" s="18" t="s">
        <v>251</v>
      </c>
      <c r="E35" s="43">
        <v>1960</v>
      </c>
      <c r="F35" s="89">
        <v>2362.9542</v>
      </c>
      <c r="G35" s="89">
        <v>2311.78786</v>
      </c>
      <c r="H35" s="72">
        <f t="shared" si="1"/>
        <v>117.94836020408164</v>
      </c>
      <c r="I35" s="72">
        <f t="shared" si="2"/>
        <v>97.83464529274414</v>
      </c>
    </row>
    <row r="36" spans="1:9" ht="48" customHeight="1">
      <c r="A36" s="16" t="s">
        <v>289</v>
      </c>
      <c r="B36" s="27">
        <v>953</v>
      </c>
      <c r="C36" s="18"/>
      <c r="D36" s="51" t="s">
        <v>290</v>
      </c>
      <c r="E36" s="43">
        <v>0</v>
      </c>
      <c r="F36" s="89">
        <v>31850.23993</v>
      </c>
      <c r="G36" s="89">
        <v>31850.23993</v>
      </c>
      <c r="H36" s="72"/>
      <c r="I36" s="72">
        <f>G36/F36*100</f>
        <v>100</v>
      </c>
    </row>
    <row r="37" spans="1:9" ht="51.75" customHeight="1">
      <c r="A37" s="20" t="s">
        <v>216</v>
      </c>
      <c r="B37" s="17">
        <v>953</v>
      </c>
      <c r="C37" s="18"/>
      <c r="D37" s="18" t="s">
        <v>217</v>
      </c>
      <c r="E37" s="78">
        <v>18278.4</v>
      </c>
      <c r="F37" s="91">
        <v>18278.4</v>
      </c>
      <c r="G37" s="91">
        <v>18278.4</v>
      </c>
      <c r="H37" s="72">
        <f t="shared" si="1"/>
        <v>100</v>
      </c>
      <c r="I37" s="72">
        <f t="shared" si="2"/>
        <v>100</v>
      </c>
    </row>
    <row r="38" spans="1:9" ht="31.5">
      <c r="A38" s="24" t="s">
        <v>50</v>
      </c>
      <c r="B38" s="23">
        <v>953</v>
      </c>
      <c r="C38" s="4"/>
      <c r="D38" s="4" t="s">
        <v>93</v>
      </c>
      <c r="E38" s="46">
        <f>E39+E40+E41</f>
        <v>36378</v>
      </c>
      <c r="F38" s="92">
        <f>F39+F40+F41</f>
        <v>36323.69743</v>
      </c>
      <c r="G38" s="92">
        <f>G39+G40+G41</f>
        <v>36323.69743</v>
      </c>
      <c r="H38" s="72">
        <f t="shared" si="1"/>
        <v>99.85072689537633</v>
      </c>
      <c r="I38" s="72">
        <f t="shared" si="2"/>
        <v>100</v>
      </c>
    </row>
    <row r="39" spans="1:9" ht="31.5">
      <c r="A39" s="16" t="s">
        <v>51</v>
      </c>
      <c r="B39" s="17">
        <v>953</v>
      </c>
      <c r="C39" s="18"/>
      <c r="D39" s="18" t="s">
        <v>94</v>
      </c>
      <c r="E39" s="43">
        <v>36298</v>
      </c>
      <c r="F39" s="89">
        <v>35900</v>
      </c>
      <c r="G39" s="89">
        <v>35900</v>
      </c>
      <c r="H39" s="72">
        <f t="shared" si="1"/>
        <v>98.90352085514354</v>
      </c>
      <c r="I39" s="72">
        <f t="shared" si="2"/>
        <v>100</v>
      </c>
    </row>
    <row r="40" spans="1:9" ht="20.25" customHeight="1">
      <c r="A40" s="20" t="s">
        <v>115</v>
      </c>
      <c r="B40" s="17">
        <v>953</v>
      </c>
      <c r="C40" s="18"/>
      <c r="D40" s="18" t="s">
        <v>116</v>
      </c>
      <c r="E40" s="43">
        <v>0</v>
      </c>
      <c r="F40" s="89">
        <v>349.34963</v>
      </c>
      <c r="G40" s="89">
        <v>349.34963</v>
      </c>
      <c r="H40" s="72"/>
      <c r="I40" s="72">
        <f t="shared" si="2"/>
        <v>100</v>
      </c>
    </row>
    <row r="41" spans="1:9" ht="48" customHeight="1">
      <c r="A41" s="59" t="s">
        <v>141</v>
      </c>
      <c r="B41" s="17">
        <v>953</v>
      </c>
      <c r="C41" s="18"/>
      <c r="D41" s="18" t="s">
        <v>252</v>
      </c>
      <c r="E41" s="43">
        <v>80</v>
      </c>
      <c r="F41" s="89">
        <v>74.3478</v>
      </c>
      <c r="G41" s="89">
        <v>74.3478</v>
      </c>
      <c r="H41" s="72">
        <f t="shared" si="1"/>
        <v>92.93475000000001</v>
      </c>
      <c r="I41" s="72">
        <f t="shared" si="2"/>
        <v>100</v>
      </c>
    </row>
    <row r="42" spans="1:9" ht="33.75" customHeight="1">
      <c r="A42" s="58" t="s">
        <v>237</v>
      </c>
      <c r="B42" s="23">
        <v>953</v>
      </c>
      <c r="C42" s="4"/>
      <c r="D42" s="4" t="s">
        <v>156</v>
      </c>
      <c r="E42" s="46">
        <f>E43+E44</f>
        <v>4520.871</v>
      </c>
      <c r="F42" s="92">
        <f>F43+F44</f>
        <v>4607.2227299999995</v>
      </c>
      <c r="G42" s="92">
        <f>G43+G44</f>
        <v>4607.2227299999995</v>
      </c>
      <c r="H42" s="72">
        <f t="shared" si="1"/>
        <v>101.91006843592749</v>
      </c>
      <c r="I42" s="72">
        <f t="shared" si="2"/>
        <v>100</v>
      </c>
    </row>
    <row r="43" spans="1:9" ht="37.5" customHeight="1">
      <c r="A43" s="59" t="s">
        <v>52</v>
      </c>
      <c r="B43" s="17">
        <v>953</v>
      </c>
      <c r="C43" s="18"/>
      <c r="D43" s="18" t="s">
        <v>238</v>
      </c>
      <c r="E43" s="43">
        <v>1350</v>
      </c>
      <c r="F43" s="89">
        <v>1400.63823</v>
      </c>
      <c r="G43" s="89">
        <v>1400.63823</v>
      </c>
      <c r="H43" s="72">
        <f t="shared" si="1"/>
        <v>103.75098</v>
      </c>
      <c r="I43" s="72">
        <f t="shared" si="2"/>
        <v>100</v>
      </c>
    </row>
    <row r="44" spans="1:9" ht="50.25" customHeight="1">
      <c r="A44" s="59" t="s">
        <v>239</v>
      </c>
      <c r="B44" s="17">
        <v>953</v>
      </c>
      <c r="C44" s="18"/>
      <c r="D44" s="18" t="s">
        <v>236</v>
      </c>
      <c r="E44" s="43">
        <v>3170.871</v>
      </c>
      <c r="F44" s="89">
        <v>3206.5845</v>
      </c>
      <c r="G44" s="89">
        <v>3206.5845</v>
      </c>
      <c r="H44" s="72">
        <f t="shared" si="1"/>
        <v>101.12629936695627</v>
      </c>
      <c r="I44" s="72">
        <f t="shared" si="2"/>
        <v>100</v>
      </c>
    </row>
    <row r="45" spans="1:9" ht="31.5">
      <c r="A45" s="24" t="s">
        <v>53</v>
      </c>
      <c r="B45" s="12">
        <v>953</v>
      </c>
      <c r="C45" s="4"/>
      <c r="D45" s="4" t="s">
        <v>95</v>
      </c>
      <c r="E45" s="46">
        <f>E46+E47</f>
        <v>24251.054500000002</v>
      </c>
      <c r="F45" s="92">
        <f>F46+F47</f>
        <v>23708.08312</v>
      </c>
      <c r="G45" s="92">
        <f>G46+G47</f>
        <v>23648.24305</v>
      </c>
      <c r="H45" s="72">
        <f t="shared" si="1"/>
        <v>97.51428767767604</v>
      </c>
      <c r="I45" s="72">
        <f t="shared" si="2"/>
        <v>99.74759633793624</v>
      </c>
    </row>
    <row r="46" spans="1:9" ht="31.5">
      <c r="A46" s="16" t="s">
        <v>24</v>
      </c>
      <c r="B46" s="17">
        <v>953</v>
      </c>
      <c r="C46" s="18"/>
      <c r="D46" s="18" t="s">
        <v>166</v>
      </c>
      <c r="E46" s="43">
        <v>23955.2</v>
      </c>
      <c r="F46" s="89">
        <v>23548.08312</v>
      </c>
      <c r="G46" s="89">
        <v>23488.24305</v>
      </c>
      <c r="H46" s="72">
        <f t="shared" si="1"/>
        <v>98.05070736207587</v>
      </c>
      <c r="I46" s="72">
        <f t="shared" si="2"/>
        <v>99.74588135392993</v>
      </c>
    </row>
    <row r="47" spans="1:9" ht="15.75">
      <c r="A47" s="16" t="s">
        <v>67</v>
      </c>
      <c r="B47" s="17">
        <v>953</v>
      </c>
      <c r="C47" s="18"/>
      <c r="D47" s="18" t="s">
        <v>96</v>
      </c>
      <c r="E47" s="43">
        <v>295.8545</v>
      </c>
      <c r="F47" s="89">
        <v>160</v>
      </c>
      <c r="G47" s="89">
        <v>160</v>
      </c>
      <c r="H47" s="72">
        <f t="shared" si="1"/>
        <v>54.08063761071743</v>
      </c>
      <c r="I47" s="72">
        <f t="shared" si="2"/>
        <v>100</v>
      </c>
    </row>
    <row r="48" spans="1:9" ht="15.75">
      <c r="A48" s="52" t="s">
        <v>15</v>
      </c>
      <c r="B48" s="34">
        <v>951</v>
      </c>
      <c r="C48" s="35"/>
      <c r="D48" s="35" t="s">
        <v>80</v>
      </c>
      <c r="E48" s="47">
        <f aca="true" t="shared" si="3" ref="E48:G49">E49</f>
        <v>1480.9</v>
      </c>
      <c r="F48" s="88">
        <f t="shared" si="3"/>
        <v>290.08601</v>
      </c>
      <c r="G48" s="88">
        <f t="shared" si="3"/>
        <v>290.08601</v>
      </c>
      <c r="H48" s="72">
        <f t="shared" si="1"/>
        <v>19.58849415895739</v>
      </c>
      <c r="I48" s="72">
        <f t="shared" si="2"/>
        <v>100</v>
      </c>
    </row>
    <row r="49" spans="1:9" ht="31.5">
      <c r="A49" s="24" t="s">
        <v>255</v>
      </c>
      <c r="B49" s="12">
        <v>951</v>
      </c>
      <c r="C49" s="4"/>
      <c r="D49" s="4" t="s">
        <v>256</v>
      </c>
      <c r="E49" s="46">
        <f>E50</f>
        <v>1480.9</v>
      </c>
      <c r="F49" s="92">
        <f t="shared" si="3"/>
        <v>290.08601</v>
      </c>
      <c r="G49" s="92">
        <f t="shared" si="3"/>
        <v>290.08601</v>
      </c>
      <c r="H49" s="72">
        <f t="shared" si="1"/>
        <v>19.58849415895739</v>
      </c>
      <c r="I49" s="72">
        <f t="shared" si="2"/>
        <v>100</v>
      </c>
    </row>
    <row r="50" spans="1:9" ht="21.75" customHeight="1">
      <c r="A50" s="16" t="s">
        <v>160</v>
      </c>
      <c r="B50" s="17">
        <v>951</v>
      </c>
      <c r="C50" s="18"/>
      <c r="D50" s="18" t="s">
        <v>257</v>
      </c>
      <c r="E50" s="78">
        <v>1480.9</v>
      </c>
      <c r="F50" s="91">
        <v>290.08601</v>
      </c>
      <c r="G50" s="91">
        <v>290.08601</v>
      </c>
      <c r="H50" s="72">
        <f t="shared" si="1"/>
        <v>19.58849415895739</v>
      </c>
      <c r="I50" s="72">
        <f t="shared" si="2"/>
        <v>100</v>
      </c>
    </row>
    <row r="51" spans="1:9" ht="31.5">
      <c r="A51" s="5" t="s">
        <v>128</v>
      </c>
      <c r="B51" s="10">
        <v>951</v>
      </c>
      <c r="C51" s="6"/>
      <c r="D51" s="6" t="s">
        <v>97</v>
      </c>
      <c r="E51" s="44">
        <f aca="true" t="shared" si="4" ref="E51:G52">E52</f>
        <v>200</v>
      </c>
      <c r="F51" s="87">
        <f t="shared" si="4"/>
        <v>234.84</v>
      </c>
      <c r="G51" s="87">
        <f t="shared" si="4"/>
        <v>234.84</v>
      </c>
      <c r="H51" s="72">
        <f t="shared" si="1"/>
        <v>117.41999999999999</v>
      </c>
      <c r="I51" s="72">
        <f t="shared" si="2"/>
        <v>100</v>
      </c>
    </row>
    <row r="52" spans="1:9" ht="15.75">
      <c r="A52" s="52" t="s">
        <v>15</v>
      </c>
      <c r="B52" s="34">
        <v>951</v>
      </c>
      <c r="C52" s="35"/>
      <c r="D52" s="35" t="s">
        <v>97</v>
      </c>
      <c r="E52" s="47">
        <f t="shared" si="4"/>
        <v>200</v>
      </c>
      <c r="F52" s="88">
        <f t="shared" si="4"/>
        <v>234.84</v>
      </c>
      <c r="G52" s="88">
        <f t="shared" si="4"/>
        <v>234.84</v>
      </c>
      <c r="H52" s="72">
        <f t="shared" si="1"/>
        <v>117.41999999999999</v>
      </c>
      <c r="I52" s="72">
        <f t="shared" si="2"/>
        <v>100</v>
      </c>
    </row>
    <row r="53" spans="1:9" ht="31.5">
      <c r="A53" s="20" t="s">
        <v>63</v>
      </c>
      <c r="B53" s="17">
        <v>951</v>
      </c>
      <c r="C53" s="18"/>
      <c r="D53" s="18" t="s">
        <v>167</v>
      </c>
      <c r="E53" s="43">
        <v>200</v>
      </c>
      <c r="F53" s="89">
        <v>234.84</v>
      </c>
      <c r="G53" s="89">
        <v>234.84</v>
      </c>
      <c r="H53" s="72">
        <f t="shared" si="1"/>
        <v>117.41999999999999</v>
      </c>
      <c r="I53" s="72">
        <f t="shared" si="2"/>
        <v>100</v>
      </c>
    </row>
    <row r="54" spans="1:9" ht="34.5" customHeight="1">
      <c r="A54" s="8" t="s">
        <v>151</v>
      </c>
      <c r="B54" s="10">
        <v>951</v>
      </c>
      <c r="C54" s="6"/>
      <c r="D54" s="6" t="s">
        <v>98</v>
      </c>
      <c r="E54" s="44">
        <f aca="true" t="shared" si="5" ref="E54:G55">E55</f>
        <v>100</v>
      </c>
      <c r="F54" s="87">
        <f t="shared" si="5"/>
        <v>100</v>
      </c>
      <c r="G54" s="87">
        <f t="shared" si="5"/>
        <v>100</v>
      </c>
      <c r="H54" s="72">
        <f t="shared" si="1"/>
        <v>100</v>
      </c>
      <c r="I54" s="72">
        <f t="shared" si="2"/>
        <v>100</v>
      </c>
    </row>
    <row r="55" spans="1:9" ht="15">
      <c r="A55" s="52" t="s">
        <v>15</v>
      </c>
      <c r="B55" s="53">
        <v>951</v>
      </c>
      <c r="C55" s="54"/>
      <c r="D55" s="53" t="s">
        <v>98</v>
      </c>
      <c r="E55" s="55">
        <f t="shared" si="5"/>
        <v>100</v>
      </c>
      <c r="F55" s="90">
        <f t="shared" si="5"/>
        <v>100</v>
      </c>
      <c r="G55" s="90">
        <f t="shared" si="5"/>
        <v>100</v>
      </c>
      <c r="H55" s="72">
        <f t="shared" si="1"/>
        <v>100</v>
      </c>
      <c r="I55" s="72">
        <f t="shared" si="2"/>
        <v>100</v>
      </c>
    </row>
    <row r="56" spans="1:9" ht="33" customHeight="1">
      <c r="A56" s="20" t="s">
        <v>40</v>
      </c>
      <c r="B56" s="17">
        <v>951</v>
      </c>
      <c r="C56" s="18"/>
      <c r="D56" s="18" t="s">
        <v>163</v>
      </c>
      <c r="E56" s="43">
        <v>100</v>
      </c>
      <c r="F56" s="89">
        <v>100</v>
      </c>
      <c r="G56" s="89">
        <v>100</v>
      </c>
      <c r="H56" s="72">
        <f t="shared" si="1"/>
        <v>100</v>
      </c>
      <c r="I56" s="72">
        <f t="shared" si="2"/>
        <v>100</v>
      </c>
    </row>
    <row r="57" spans="1:9" ht="33" customHeight="1">
      <c r="A57" s="22" t="s">
        <v>129</v>
      </c>
      <c r="B57" s="10" t="s">
        <v>2</v>
      </c>
      <c r="C57" s="6"/>
      <c r="D57" s="6" t="s">
        <v>99</v>
      </c>
      <c r="E57" s="44">
        <f>E58+E61</f>
        <v>90</v>
      </c>
      <c r="F57" s="87">
        <f>F58+F61</f>
        <v>82.498</v>
      </c>
      <c r="G57" s="87">
        <f>G58+G61</f>
        <v>82.498</v>
      </c>
      <c r="H57" s="72">
        <f t="shared" si="1"/>
        <v>91.66444444444444</v>
      </c>
      <c r="I57" s="72">
        <f t="shared" si="2"/>
        <v>100</v>
      </c>
    </row>
    <row r="58" spans="1:9" ht="18.75" customHeight="1">
      <c r="A58" s="52" t="s">
        <v>15</v>
      </c>
      <c r="B58" s="34">
        <v>951</v>
      </c>
      <c r="C58" s="35"/>
      <c r="D58" s="35" t="s">
        <v>99</v>
      </c>
      <c r="E58" s="47">
        <f>E59+E60</f>
        <v>31</v>
      </c>
      <c r="F58" s="88">
        <f>F59+F60</f>
        <v>23.498</v>
      </c>
      <c r="G58" s="88">
        <f>G59+G60</f>
        <v>23.498</v>
      </c>
      <c r="H58" s="72">
        <f t="shared" si="1"/>
        <v>75.8</v>
      </c>
      <c r="I58" s="72">
        <f t="shared" si="2"/>
        <v>100</v>
      </c>
    </row>
    <row r="59" spans="1:9" ht="33" customHeight="1">
      <c r="A59" s="16" t="s">
        <v>60</v>
      </c>
      <c r="B59" s="17">
        <v>951</v>
      </c>
      <c r="C59" s="18"/>
      <c r="D59" s="18" t="s">
        <v>168</v>
      </c>
      <c r="E59" s="43">
        <v>31</v>
      </c>
      <c r="F59" s="89">
        <v>23.498</v>
      </c>
      <c r="G59" s="89">
        <v>23.498</v>
      </c>
      <c r="H59" s="72">
        <f t="shared" si="1"/>
        <v>75.8</v>
      </c>
      <c r="I59" s="72">
        <f t="shared" si="2"/>
        <v>100</v>
      </c>
    </row>
    <row r="60" spans="1:9" ht="33" customHeight="1">
      <c r="A60" s="16" t="s">
        <v>61</v>
      </c>
      <c r="B60" s="17">
        <v>951</v>
      </c>
      <c r="C60" s="18"/>
      <c r="D60" s="18" t="s">
        <v>169</v>
      </c>
      <c r="E60" s="43">
        <v>0</v>
      </c>
      <c r="F60" s="89">
        <v>0</v>
      </c>
      <c r="G60" s="89">
        <v>0</v>
      </c>
      <c r="H60" s="72"/>
      <c r="I60" s="72"/>
    </row>
    <row r="61" spans="1:9" ht="33" customHeight="1">
      <c r="A61" s="52" t="s">
        <v>17</v>
      </c>
      <c r="B61" s="53" t="s">
        <v>16</v>
      </c>
      <c r="C61" s="54"/>
      <c r="D61" s="53" t="s">
        <v>80</v>
      </c>
      <c r="E61" s="55">
        <f>E62</f>
        <v>59</v>
      </c>
      <c r="F61" s="90">
        <f>F62</f>
        <v>59</v>
      </c>
      <c r="G61" s="90">
        <f>G62</f>
        <v>59</v>
      </c>
      <c r="H61" s="72">
        <f t="shared" si="1"/>
        <v>100</v>
      </c>
      <c r="I61" s="72">
        <f t="shared" si="2"/>
        <v>100</v>
      </c>
    </row>
    <row r="62" spans="1:9" ht="33" customHeight="1">
      <c r="A62" s="16" t="s">
        <v>212</v>
      </c>
      <c r="B62" s="17">
        <v>953</v>
      </c>
      <c r="C62" s="18"/>
      <c r="D62" s="18" t="s">
        <v>211</v>
      </c>
      <c r="E62" s="43">
        <v>59</v>
      </c>
      <c r="F62" s="89">
        <v>59</v>
      </c>
      <c r="G62" s="89">
        <v>59</v>
      </c>
      <c r="H62" s="72">
        <f t="shared" si="1"/>
        <v>100</v>
      </c>
      <c r="I62" s="72">
        <f t="shared" si="2"/>
        <v>100</v>
      </c>
    </row>
    <row r="63" spans="1:9" ht="36.75" customHeight="1">
      <c r="A63" s="36" t="s">
        <v>130</v>
      </c>
      <c r="B63" s="10">
        <v>951</v>
      </c>
      <c r="C63" s="6"/>
      <c r="D63" s="6" t="s">
        <v>100</v>
      </c>
      <c r="E63" s="44">
        <f>E64</f>
        <v>60</v>
      </c>
      <c r="F63" s="87">
        <f>F64</f>
        <v>49.995</v>
      </c>
      <c r="G63" s="87">
        <f>G64</f>
        <v>49.995</v>
      </c>
      <c r="H63" s="72">
        <f t="shared" si="1"/>
        <v>83.32499999999999</v>
      </c>
      <c r="I63" s="72">
        <f t="shared" si="2"/>
        <v>100</v>
      </c>
    </row>
    <row r="64" spans="1:9" ht="15">
      <c r="A64" s="52" t="s">
        <v>15</v>
      </c>
      <c r="B64" s="53">
        <v>951</v>
      </c>
      <c r="C64" s="54"/>
      <c r="D64" s="53" t="s">
        <v>100</v>
      </c>
      <c r="E64" s="55">
        <f>E66+E65</f>
        <v>60</v>
      </c>
      <c r="F64" s="90">
        <f>F66+F65</f>
        <v>49.995</v>
      </c>
      <c r="G64" s="90">
        <f>G66+G65</f>
        <v>49.995</v>
      </c>
      <c r="H64" s="72">
        <f t="shared" si="1"/>
        <v>83.32499999999999</v>
      </c>
      <c r="I64" s="72">
        <f t="shared" si="2"/>
        <v>100</v>
      </c>
    </row>
    <row r="65" spans="1:9" ht="31.5">
      <c r="A65" s="16" t="s">
        <v>258</v>
      </c>
      <c r="B65" s="17">
        <v>951</v>
      </c>
      <c r="C65" s="18"/>
      <c r="D65" s="18" t="s">
        <v>259</v>
      </c>
      <c r="E65" s="43">
        <v>10</v>
      </c>
      <c r="F65" s="89">
        <v>0</v>
      </c>
      <c r="G65" s="89">
        <v>0</v>
      </c>
      <c r="H65" s="72">
        <f t="shared" si="1"/>
        <v>0</v>
      </c>
      <c r="I65" s="72"/>
    </row>
    <row r="66" spans="1:9" ht="31.5">
      <c r="A66" s="16" t="s">
        <v>28</v>
      </c>
      <c r="B66" s="17">
        <v>951</v>
      </c>
      <c r="C66" s="18"/>
      <c r="D66" s="18" t="s">
        <v>170</v>
      </c>
      <c r="E66" s="43">
        <v>50</v>
      </c>
      <c r="F66" s="89">
        <v>49.995</v>
      </c>
      <c r="G66" s="89">
        <v>49.995</v>
      </c>
      <c r="H66" s="72">
        <f t="shared" si="1"/>
        <v>99.99</v>
      </c>
      <c r="I66" s="72">
        <f t="shared" si="2"/>
        <v>100</v>
      </c>
    </row>
    <row r="67" spans="1:9" ht="35.25" customHeight="1">
      <c r="A67" s="36" t="s">
        <v>131</v>
      </c>
      <c r="B67" s="10">
        <v>953</v>
      </c>
      <c r="C67" s="6"/>
      <c r="D67" s="6" t="s">
        <v>101</v>
      </c>
      <c r="E67" s="44">
        <f aca="true" t="shared" si="6" ref="E67:G68">E68</f>
        <v>50</v>
      </c>
      <c r="F67" s="87">
        <f t="shared" si="6"/>
        <v>50</v>
      </c>
      <c r="G67" s="87">
        <f t="shared" si="6"/>
        <v>50</v>
      </c>
      <c r="H67" s="72">
        <f t="shared" si="1"/>
        <v>100</v>
      </c>
      <c r="I67" s="72">
        <f t="shared" si="2"/>
        <v>100</v>
      </c>
    </row>
    <row r="68" spans="1:9" ht="25.5">
      <c r="A68" s="52" t="s">
        <v>17</v>
      </c>
      <c r="B68" s="53" t="s">
        <v>16</v>
      </c>
      <c r="C68" s="54"/>
      <c r="D68" s="53" t="s">
        <v>101</v>
      </c>
      <c r="E68" s="55">
        <f t="shared" si="6"/>
        <v>50</v>
      </c>
      <c r="F68" s="90">
        <f t="shared" si="6"/>
        <v>50</v>
      </c>
      <c r="G68" s="90">
        <f t="shared" si="6"/>
        <v>50</v>
      </c>
      <c r="H68" s="72">
        <f t="shared" si="1"/>
        <v>100</v>
      </c>
      <c r="I68" s="72">
        <f t="shared" si="2"/>
        <v>100</v>
      </c>
    </row>
    <row r="69" spans="1:9" ht="49.5" customHeight="1">
      <c r="A69" s="16" t="s">
        <v>260</v>
      </c>
      <c r="B69" s="17">
        <v>953</v>
      </c>
      <c r="C69" s="18"/>
      <c r="D69" s="18" t="s">
        <v>261</v>
      </c>
      <c r="E69" s="43">
        <v>50</v>
      </c>
      <c r="F69" s="89">
        <v>50</v>
      </c>
      <c r="G69" s="89">
        <v>50</v>
      </c>
      <c r="H69" s="72">
        <f t="shared" si="1"/>
        <v>100</v>
      </c>
      <c r="I69" s="72">
        <f t="shared" si="2"/>
        <v>100</v>
      </c>
    </row>
    <row r="70" spans="1:9" ht="15.75">
      <c r="A70" s="36" t="s">
        <v>222</v>
      </c>
      <c r="B70" s="10">
        <v>951</v>
      </c>
      <c r="C70" s="6"/>
      <c r="D70" s="6" t="s">
        <v>209</v>
      </c>
      <c r="E70" s="44">
        <f aca="true" t="shared" si="7" ref="E70:G71">E71</f>
        <v>3800</v>
      </c>
      <c r="F70" s="87">
        <f t="shared" si="7"/>
        <v>4800</v>
      </c>
      <c r="G70" s="87">
        <f t="shared" si="7"/>
        <v>4799.99998</v>
      </c>
      <c r="H70" s="72">
        <f t="shared" si="1"/>
        <v>126.31578894736842</v>
      </c>
      <c r="I70" s="72">
        <f t="shared" si="2"/>
        <v>99.99999958333332</v>
      </c>
    </row>
    <row r="71" spans="1:9" ht="15">
      <c r="A71" s="52" t="s">
        <v>15</v>
      </c>
      <c r="B71" s="53">
        <v>951</v>
      </c>
      <c r="C71" s="54"/>
      <c r="D71" s="53" t="s">
        <v>209</v>
      </c>
      <c r="E71" s="55">
        <f t="shared" si="7"/>
        <v>3800</v>
      </c>
      <c r="F71" s="90">
        <f t="shared" si="7"/>
        <v>4800</v>
      </c>
      <c r="G71" s="90">
        <f t="shared" si="7"/>
        <v>4799.99998</v>
      </c>
      <c r="H71" s="72">
        <f t="shared" si="1"/>
        <v>126.31578894736842</v>
      </c>
      <c r="I71" s="72">
        <f t="shared" si="2"/>
        <v>99.99999958333332</v>
      </c>
    </row>
    <row r="72" spans="1:9" ht="32.25" customHeight="1">
      <c r="A72" s="50" t="s">
        <v>223</v>
      </c>
      <c r="B72" s="60">
        <v>951</v>
      </c>
      <c r="C72" s="61"/>
      <c r="D72" s="60" t="s">
        <v>210</v>
      </c>
      <c r="E72" s="62">
        <v>3800</v>
      </c>
      <c r="F72" s="93">
        <v>4800</v>
      </c>
      <c r="G72" s="93">
        <v>4799.99998</v>
      </c>
      <c r="H72" s="72">
        <f t="shared" si="1"/>
        <v>126.31578894736842</v>
      </c>
      <c r="I72" s="72">
        <f t="shared" si="2"/>
        <v>99.99999958333332</v>
      </c>
    </row>
    <row r="73" spans="1:9" ht="32.25" customHeight="1">
      <c r="A73" s="36" t="s">
        <v>291</v>
      </c>
      <c r="B73" s="10">
        <v>951</v>
      </c>
      <c r="C73" s="6"/>
      <c r="D73" s="6" t="s">
        <v>292</v>
      </c>
      <c r="E73" s="44">
        <f aca="true" t="shared" si="8" ref="E73:G74">E74</f>
        <v>0</v>
      </c>
      <c r="F73" s="87">
        <f t="shared" si="8"/>
        <v>4466.50942</v>
      </c>
      <c r="G73" s="87">
        <f t="shared" si="8"/>
        <v>4466.50942</v>
      </c>
      <c r="H73" s="72"/>
      <c r="I73" s="72">
        <f>G73/F73*100</f>
        <v>100</v>
      </c>
    </row>
    <row r="74" spans="1:9" ht="32.25" customHeight="1">
      <c r="A74" s="52" t="s">
        <v>15</v>
      </c>
      <c r="B74" s="53">
        <v>951</v>
      </c>
      <c r="C74" s="54"/>
      <c r="D74" s="53" t="s">
        <v>292</v>
      </c>
      <c r="E74" s="55">
        <f t="shared" si="8"/>
        <v>0</v>
      </c>
      <c r="F74" s="90">
        <f t="shared" si="8"/>
        <v>4466.50942</v>
      </c>
      <c r="G74" s="90">
        <f t="shared" si="8"/>
        <v>4466.50942</v>
      </c>
      <c r="H74" s="72"/>
      <c r="I74" s="72">
        <f>G74/F74*100</f>
        <v>100</v>
      </c>
    </row>
    <row r="75" spans="1:9" ht="32.25" customHeight="1">
      <c r="A75" s="16" t="s">
        <v>293</v>
      </c>
      <c r="B75" s="17">
        <v>951</v>
      </c>
      <c r="C75" s="18"/>
      <c r="D75" s="18" t="s">
        <v>294</v>
      </c>
      <c r="E75" s="43">
        <v>0</v>
      </c>
      <c r="F75" s="89">
        <v>4466.50942</v>
      </c>
      <c r="G75" s="89">
        <v>4466.50942</v>
      </c>
      <c r="H75" s="72"/>
      <c r="I75" s="72">
        <f>G75/F75*100</f>
        <v>100</v>
      </c>
    </row>
    <row r="76" spans="1:9" ht="66" customHeight="1">
      <c r="A76" s="36" t="s">
        <v>132</v>
      </c>
      <c r="B76" s="10">
        <v>951</v>
      </c>
      <c r="C76" s="7"/>
      <c r="D76" s="6" t="s">
        <v>102</v>
      </c>
      <c r="E76" s="44">
        <f>E77</f>
        <v>37700</v>
      </c>
      <c r="F76" s="87">
        <f>F77</f>
        <v>17276.8469</v>
      </c>
      <c r="G76" s="87">
        <f>G77</f>
        <v>17276.8469</v>
      </c>
      <c r="H76" s="72">
        <f t="shared" si="1"/>
        <v>45.8271801061008</v>
      </c>
      <c r="I76" s="72">
        <f t="shared" si="2"/>
        <v>100</v>
      </c>
    </row>
    <row r="77" spans="1:9" ht="15">
      <c r="A77" s="52" t="s">
        <v>15</v>
      </c>
      <c r="B77" s="53">
        <v>951</v>
      </c>
      <c r="C77" s="54"/>
      <c r="D77" s="53" t="s">
        <v>102</v>
      </c>
      <c r="E77" s="55">
        <f>E78+E79+E80+E81</f>
        <v>37700</v>
      </c>
      <c r="F77" s="90">
        <f>F78+F79+F80+F81</f>
        <v>17276.8469</v>
      </c>
      <c r="G77" s="90">
        <f>G78+G79+G80+G81</f>
        <v>17276.8469</v>
      </c>
      <c r="H77" s="72">
        <f t="shared" si="1"/>
        <v>45.8271801061008</v>
      </c>
      <c r="I77" s="72">
        <f t="shared" si="2"/>
        <v>100</v>
      </c>
    </row>
    <row r="78" spans="1:9" ht="49.5" customHeight="1">
      <c r="A78" s="16" t="s">
        <v>31</v>
      </c>
      <c r="B78" s="17">
        <v>951</v>
      </c>
      <c r="C78" s="18"/>
      <c r="D78" s="18">
        <v>1100011610</v>
      </c>
      <c r="E78" s="43">
        <v>1000</v>
      </c>
      <c r="F78" s="89">
        <v>0</v>
      </c>
      <c r="G78" s="89">
        <v>0</v>
      </c>
      <c r="H78" s="72">
        <f t="shared" si="1"/>
        <v>0</v>
      </c>
      <c r="I78" s="72"/>
    </row>
    <row r="79" spans="1:9" ht="49.5" customHeight="1">
      <c r="A79" s="16" t="s">
        <v>162</v>
      </c>
      <c r="B79" s="17">
        <v>951</v>
      </c>
      <c r="C79" s="18"/>
      <c r="D79" s="18">
        <v>1100011620</v>
      </c>
      <c r="E79" s="43">
        <v>950.04</v>
      </c>
      <c r="F79" s="89">
        <v>726.8869</v>
      </c>
      <c r="G79" s="89">
        <v>726.8869</v>
      </c>
      <c r="H79" s="72">
        <f t="shared" si="1"/>
        <v>76.51118900256832</v>
      </c>
      <c r="I79" s="72">
        <f t="shared" si="2"/>
        <v>100</v>
      </c>
    </row>
    <row r="80" spans="1:9" ht="49.5" customHeight="1">
      <c r="A80" s="16" t="s">
        <v>77</v>
      </c>
      <c r="B80" s="17">
        <v>951</v>
      </c>
      <c r="C80" s="18"/>
      <c r="D80" s="18" t="s">
        <v>171</v>
      </c>
      <c r="E80" s="43">
        <v>15249.96</v>
      </c>
      <c r="F80" s="89">
        <v>16549.96</v>
      </c>
      <c r="G80" s="89">
        <v>16549.96</v>
      </c>
      <c r="H80" s="72">
        <f t="shared" si="1"/>
        <v>108.52461252357384</v>
      </c>
      <c r="I80" s="72">
        <f t="shared" si="2"/>
        <v>100</v>
      </c>
    </row>
    <row r="81" spans="1:9" ht="49.5" customHeight="1">
      <c r="A81" s="16" t="s">
        <v>214</v>
      </c>
      <c r="B81" s="17">
        <v>951</v>
      </c>
      <c r="C81" s="18"/>
      <c r="D81" s="18" t="s">
        <v>213</v>
      </c>
      <c r="E81" s="43">
        <v>20500</v>
      </c>
      <c r="F81" s="89">
        <v>0</v>
      </c>
      <c r="G81" s="89">
        <v>0</v>
      </c>
      <c r="H81" s="72">
        <f aca="true" t="shared" si="9" ref="H81:H145">G81/E81*100</f>
        <v>0</v>
      </c>
      <c r="I81" s="72"/>
    </row>
    <row r="82" spans="1:9" ht="31.5">
      <c r="A82" s="36" t="s">
        <v>133</v>
      </c>
      <c r="B82" s="10">
        <v>951</v>
      </c>
      <c r="C82" s="6"/>
      <c r="D82" s="6" t="s">
        <v>103</v>
      </c>
      <c r="E82" s="44">
        <f aca="true" t="shared" si="10" ref="E82:G83">E83</f>
        <v>80</v>
      </c>
      <c r="F82" s="87">
        <f t="shared" si="10"/>
        <v>129.95</v>
      </c>
      <c r="G82" s="87">
        <f t="shared" si="10"/>
        <v>129.95</v>
      </c>
      <c r="H82" s="72">
        <f t="shared" si="9"/>
        <v>162.4375</v>
      </c>
      <c r="I82" s="72">
        <f aca="true" t="shared" si="11" ref="I82:I145">G82/F82*100</f>
        <v>100</v>
      </c>
    </row>
    <row r="83" spans="1:9" ht="15">
      <c r="A83" s="52" t="s">
        <v>15</v>
      </c>
      <c r="B83" s="53">
        <v>951</v>
      </c>
      <c r="C83" s="54"/>
      <c r="D83" s="53" t="s">
        <v>103</v>
      </c>
      <c r="E83" s="55">
        <f t="shared" si="10"/>
        <v>80</v>
      </c>
      <c r="F83" s="90">
        <f t="shared" si="10"/>
        <v>129.95</v>
      </c>
      <c r="G83" s="90">
        <f t="shared" si="10"/>
        <v>129.95</v>
      </c>
      <c r="H83" s="72">
        <f t="shared" si="9"/>
        <v>162.4375</v>
      </c>
      <c r="I83" s="72">
        <f t="shared" si="11"/>
        <v>100</v>
      </c>
    </row>
    <row r="84" spans="1:9" ht="33.75" customHeight="1">
      <c r="A84" s="20" t="s">
        <v>37</v>
      </c>
      <c r="B84" s="17">
        <v>951</v>
      </c>
      <c r="C84" s="18"/>
      <c r="D84" s="18">
        <v>1200011610</v>
      </c>
      <c r="E84" s="43">
        <v>80</v>
      </c>
      <c r="F84" s="89">
        <v>129.95</v>
      </c>
      <c r="G84" s="89">
        <v>129.95</v>
      </c>
      <c r="H84" s="72">
        <f t="shared" si="9"/>
        <v>162.4375</v>
      </c>
      <c r="I84" s="72">
        <f t="shared" si="11"/>
        <v>100</v>
      </c>
    </row>
    <row r="85" spans="1:9" ht="15.75">
      <c r="A85" s="36" t="s">
        <v>150</v>
      </c>
      <c r="B85" s="10">
        <v>951</v>
      </c>
      <c r="C85" s="6"/>
      <c r="D85" s="6" t="s">
        <v>104</v>
      </c>
      <c r="E85" s="44">
        <f aca="true" t="shared" si="12" ref="E85:G86">E86</f>
        <v>50</v>
      </c>
      <c r="F85" s="87">
        <f t="shared" si="12"/>
        <v>43.225</v>
      </c>
      <c r="G85" s="87">
        <f t="shared" si="12"/>
        <v>43.225</v>
      </c>
      <c r="H85" s="72">
        <f t="shared" si="9"/>
        <v>86.45</v>
      </c>
      <c r="I85" s="72">
        <f t="shared" si="11"/>
        <v>100</v>
      </c>
    </row>
    <row r="86" spans="1:9" ht="15">
      <c r="A86" s="52" t="s">
        <v>15</v>
      </c>
      <c r="B86" s="53">
        <v>951</v>
      </c>
      <c r="C86" s="54"/>
      <c r="D86" s="53" t="s">
        <v>104</v>
      </c>
      <c r="E86" s="55">
        <f t="shared" si="12"/>
        <v>50</v>
      </c>
      <c r="F86" s="90">
        <f t="shared" si="12"/>
        <v>43.225</v>
      </c>
      <c r="G86" s="90">
        <f t="shared" si="12"/>
        <v>43.225</v>
      </c>
      <c r="H86" s="72">
        <f t="shared" si="9"/>
        <v>86.45</v>
      </c>
      <c r="I86" s="72">
        <f t="shared" si="11"/>
        <v>100</v>
      </c>
    </row>
    <row r="87" spans="1:9" ht="31.5">
      <c r="A87" s="20" t="s">
        <v>38</v>
      </c>
      <c r="B87" s="17">
        <v>951</v>
      </c>
      <c r="C87" s="18"/>
      <c r="D87" s="18">
        <v>1300011610</v>
      </c>
      <c r="E87" s="43">
        <v>50</v>
      </c>
      <c r="F87" s="89">
        <v>43.225</v>
      </c>
      <c r="G87" s="89">
        <v>43.225</v>
      </c>
      <c r="H87" s="72">
        <f t="shared" si="9"/>
        <v>86.45</v>
      </c>
      <c r="I87" s="72">
        <f t="shared" si="11"/>
        <v>100</v>
      </c>
    </row>
    <row r="88" spans="1:9" ht="15.75">
      <c r="A88" s="22" t="s">
        <v>225</v>
      </c>
      <c r="B88" s="98" t="s">
        <v>2</v>
      </c>
      <c r="C88" s="6"/>
      <c r="D88" s="6" t="s">
        <v>224</v>
      </c>
      <c r="E88" s="44">
        <f>E89+E91</f>
        <v>685</v>
      </c>
      <c r="F88" s="87">
        <f>F89+F91</f>
        <v>445.258</v>
      </c>
      <c r="G88" s="87">
        <f>G89+G91</f>
        <v>445.258</v>
      </c>
      <c r="H88" s="72">
        <f t="shared" si="9"/>
        <v>65.00116788321168</v>
      </c>
      <c r="I88" s="72">
        <f t="shared" si="11"/>
        <v>100</v>
      </c>
    </row>
    <row r="89" spans="1:9" ht="15">
      <c r="A89" s="52" t="s">
        <v>15</v>
      </c>
      <c r="B89" s="53">
        <v>951</v>
      </c>
      <c r="C89" s="54"/>
      <c r="D89" s="53" t="s">
        <v>224</v>
      </c>
      <c r="E89" s="55">
        <f>E90</f>
        <v>665</v>
      </c>
      <c r="F89" s="90">
        <f>F90</f>
        <v>425.258</v>
      </c>
      <c r="G89" s="90">
        <f>G90</f>
        <v>425.258</v>
      </c>
      <c r="H89" s="72">
        <f t="shared" si="9"/>
        <v>63.94857142857142</v>
      </c>
      <c r="I89" s="72">
        <f t="shared" si="11"/>
        <v>100</v>
      </c>
    </row>
    <row r="90" spans="1:9" ht="31.5">
      <c r="A90" s="20" t="s">
        <v>226</v>
      </c>
      <c r="B90" s="17">
        <v>951</v>
      </c>
      <c r="C90" s="18"/>
      <c r="D90" s="18" t="s">
        <v>233</v>
      </c>
      <c r="E90" s="43">
        <v>665</v>
      </c>
      <c r="F90" s="89">
        <v>425.258</v>
      </c>
      <c r="G90" s="89">
        <v>425.258</v>
      </c>
      <c r="H90" s="72">
        <f t="shared" si="9"/>
        <v>63.94857142857142</v>
      </c>
      <c r="I90" s="72">
        <f t="shared" si="11"/>
        <v>100</v>
      </c>
    </row>
    <row r="91" spans="1:9" ht="25.5">
      <c r="A91" s="52" t="s">
        <v>17</v>
      </c>
      <c r="B91" s="53" t="s">
        <v>16</v>
      </c>
      <c r="C91" s="54"/>
      <c r="D91" s="53" t="s">
        <v>224</v>
      </c>
      <c r="E91" s="55">
        <f>E92</f>
        <v>20</v>
      </c>
      <c r="F91" s="90">
        <f>F92</f>
        <v>20</v>
      </c>
      <c r="G91" s="90">
        <f>G92</f>
        <v>20</v>
      </c>
      <c r="H91" s="72">
        <f t="shared" si="9"/>
        <v>100</v>
      </c>
      <c r="I91" s="72">
        <f t="shared" si="11"/>
        <v>100</v>
      </c>
    </row>
    <row r="92" spans="1:9" ht="31.5">
      <c r="A92" s="20" t="s">
        <v>241</v>
      </c>
      <c r="B92" s="17">
        <v>953</v>
      </c>
      <c r="C92" s="18"/>
      <c r="D92" s="18" t="s">
        <v>240</v>
      </c>
      <c r="E92" s="43">
        <v>20</v>
      </c>
      <c r="F92" s="89">
        <v>20</v>
      </c>
      <c r="G92" s="89">
        <v>20</v>
      </c>
      <c r="H92" s="72">
        <f t="shared" si="9"/>
        <v>100</v>
      </c>
      <c r="I92" s="72">
        <f t="shared" si="11"/>
        <v>100</v>
      </c>
    </row>
    <row r="93" spans="1:9" ht="36.75" customHeight="1">
      <c r="A93" s="22" t="s">
        <v>134</v>
      </c>
      <c r="B93" s="11">
        <v>951</v>
      </c>
      <c r="C93" s="6"/>
      <c r="D93" s="6" t="s">
        <v>105</v>
      </c>
      <c r="E93" s="44">
        <f>E94</f>
        <v>1299.99999</v>
      </c>
      <c r="F93" s="87">
        <f>F94</f>
        <v>1583.19584</v>
      </c>
      <c r="G93" s="87">
        <f>G94</f>
        <v>1583.19584</v>
      </c>
      <c r="H93" s="72">
        <f t="shared" si="9"/>
        <v>121.78429632141767</v>
      </c>
      <c r="I93" s="72">
        <f t="shared" si="11"/>
        <v>100</v>
      </c>
    </row>
    <row r="94" spans="1:9" ht="22.5" customHeight="1">
      <c r="A94" s="52" t="s">
        <v>15</v>
      </c>
      <c r="B94" s="53">
        <v>951</v>
      </c>
      <c r="C94" s="54"/>
      <c r="D94" s="53" t="s">
        <v>105</v>
      </c>
      <c r="E94" s="55">
        <f>E95+E96+E97+E98</f>
        <v>1299.99999</v>
      </c>
      <c r="F94" s="90">
        <f>F95+F96+F97+F98</f>
        <v>1583.19584</v>
      </c>
      <c r="G94" s="90">
        <f>G95+G96+G97+G98</f>
        <v>1583.19584</v>
      </c>
      <c r="H94" s="72">
        <f t="shared" si="9"/>
        <v>121.78429632141767</v>
      </c>
      <c r="I94" s="72">
        <f t="shared" si="11"/>
        <v>100</v>
      </c>
    </row>
    <row r="95" spans="1:9" ht="34.5" customHeight="1">
      <c r="A95" s="20" t="s">
        <v>41</v>
      </c>
      <c r="B95" s="17">
        <v>951</v>
      </c>
      <c r="C95" s="18"/>
      <c r="D95" s="18" t="s">
        <v>172</v>
      </c>
      <c r="E95" s="43">
        <v>150</v>
      </c>
      <c r="F95" s="89">
        <v>320.49584</v>
      </c>
      <c r="G95" s="89">
        <v>320.49584</v>
      </c>
      <c r="H95" s="72">
        <f t="shared" si="9"/>
        <v>213.66389333333333</v>
      </c>
      <c r="I95" s="72">
        <f t="shared" si="11"/>
        <v>100</v>
      </c>
    </row>
    <row r="96" spans="1:9" ht="31.5" customHeight="1">
      <c r="A96" s="20" t="s">
        <v>265</v>
      </c>
      <c r="B96" s="17">
        <v>951</v>
      </c>
      <c r="C96" s="18"/>
      <c r="D96" s="18" t="s">
        <v>262</v>
      </c>
      <c r="E96" s="43">
        <v>1115.49999</v>
      </c>
      <c r="F96" s="89">
        <v>1115.49999</v>
      </c>
      <c r="G96" s="89">
        <v>1115.49999</v>
      </c>
      <c r="H96" s="72">
        <f t="shared" si="9"/>
        <v>100</v>
      </c>
      <c r="I96" s="72">
        <f t="shared" si="11"/>
        <v>100</v>
      </c>
    </row>
    <row r="97" spans="1:9" ht="33.75" customHeight="1">
      <c r="A97" s="20" t="s">
        <v>264</v>
      </c>
      <c r="B97" s="17">
        <v>951</v>
      </c>
      <c r="C97" s="18"/>
      <c r="D97" s="18" t="s">
        <v>263</v>
      </c>
      <c r="E97" s="43">
        <v>34.5</v>
      </c>
      <c r="F97" s="89">
        <v>147.20001</v>
      </c>
      <c r="G97" s="89">
        <v>147.20001</v>
      </c>
      <c r="H97" s="72">
        <f t="shared" si="9"/>
        <v>426.66669565217387</v>
      </c>
      <c r="I97" s="72">
        <f t="shared" si="11"/>
        <v>100</v>
      </c>
    </row>
    <row r="98" spans="1:9" ht="33.75" customHeight="1">
      <c r="A98" s="20" t="s">
        <v>266</v>
      </c>
      <c r="B98" s="17">
        <v>951</v>
      </c>
      <c r="C98" s="18"/>
      <c r="D98" s="18" t="s">
        <v>267</v>
      </c>
      <c r="E98" s="43">
        <v>0</v>
      </c>
      <c r="F98" s="89">
        <v>0</v>
      </c>
      <c r="G98" s="89">
        <v>0</v>
      </c>
      <c r="H98" s="72"/>
      <c r="I98" s="72"/>
    </row>
    <row r="99" spans="1:9" ht="21" customHeight="1">
      <c r="A99" s="22" t="s">
        <v>215</v>
      </c>
      <c r="B99" s="10">
        <v>951</v>
      </c>
      <c r="C99" s="7"/>
      <c r="D99" s="6" t="s">
        <v>106</v>
      </c>
      <c r="E99" s="44">
        <f>E100</f>
        <v>37687.770000000004</v>
      </c>
      <c r="F99" s="87">
        <f>F100</f>
        <v>38483.174620000005</v>
      </c>
      <c r="G99" s="87">
        <f>G100</f>
        <v>38483.174620000005</v>
      </c>
      <c r="H99" s="72">
        <f t="shared" si="9"/>
        <v>102.11051123481172</v>
      </c>
      <c r="I99" s="72">
        <f t="shared" si="11"/>
        <v>100</v>
      </c>
    </row>
    <row r="100" spans="1:9" ht="21.75" customHeight="1">
      <c r="A100" s="52" t="s">
        <v>15</v>
      </c>
      <c r="B100" s="53">
        <v>951</v>
      </c>
      <c r="C100" s="54"/>
      <c r="D100" s="53" t="s">
        <v>106</v>
      </c>
      <c r="E100" s="55">
        <f>E101+E103+E109</f>
        <v>37687.770000000004</v>
      </c>
      <c r="F100" s="90">
        <f>F101+F103+F109</f>
        <v>38483.174620000005</v>
      </c>
      <c r="G100" s="90">
        <f>G101+G103+G109</f>
        <v>38483.174620000005</v>
      </c>
      <c r="H100" s="72">
        <f t="shared" si="9"/>
        <v>102.11051123481172</v>
      </c>
      <c r="I100" s="72">
        <f t="shared" si="11"/>
        <v>100</v>
      </c>
    </row>
    <row r="101" spans="1:9" ht="15.75">
      <c r="A101" s="3" t="s">
        <v>20</v>
      </c>
      <c r="B101" s="12">
        <v>951</v>
      </c>
      <c r="C101" s="4"/>
      <c r="D101" s="4" t="s">
        <v>107</v>
      </c>
      <c r="E101" s="46">
        <f>E102</f>
        <v>100</v>
      </c>
      <c r="F101" s="92">
        <f>F102</f>
        <v>96.55</v>
      </c>
      <c r="G101" s="92">
        <f>G102</f>
        <v>96.55</v>
      </c>
      <c r="H101" s="72">
        <f t="shared" si="9"/>
        <v>96.55</v>
      </c>
      <c r="I101" s="72">
        <f t="shared" si="11"/>
        <v>100</v>
      </c>
    </row>
    <row r="102" spans="1:9" ht="31.5">
      <c r="A102" s="20" t="s">
        <v>33</v>
      </c>
      <c r="B102" s="17">
        <v>951</v>
      </c>
      <c r="C102" s="18"/>
      <c r="D102" s="18">
        <v>1610011610</v>
      </c>
      <c r="E102" s="43">
        <v>100</v>
      </c>
      <c r="F102" s="89">
        <v>96.55</v>
      </c>
      <c r="G102" s="89">
        <v>96.55</v>
      </c>
      <c r="H102" s="72">
        <f t="shared" si="9"/>
        <v>96.55</v>
      </c>
      <c r="I102" s="72">
        <f t="shared" si="11"/>
        <v>100</v>
      </c>
    </row>
    <row r="103" spans="1:9" ht="31.5">
      <c r="A103" s="15" t="s">
        <v>34</v>
      </c>
      <c r="B103" s="12">
        <v>951</v>
      </c>
      <c r="C103" s="4"/>
      <c r="D103" s="4" t="s">
        <v>108</v>
      </c>
      <c r="E103" s="46">
        <f>SUM(E104:E108)</f>
        <v>37577.770000000004</v>
      </c>
      <c r="F103" s="92">
        <f>SUM(F104:F108)</f>
        <v>38386.62462</v>
      </c>
      <c r="G103" s="92">
        <f>SUM(G104:G108)</f>
        <v>38386.62462</v>
      </c>
      <c r="H103" s="72">
        <f t="shared" si="9"/>
        <v>102.15248169329898</v>
      </c>
      <c r="I103" s="72">
        <f t="shared" si="11"/>
        <v>100</v>
      </c>
    </row>
    <row r="104" spans="1:9" ht="31.5">
      <c r="A104" s="16" t="s">
        <v>35</v>
      </c>
      <c r="B104" s="17">
        <v>951</v>
      </c>
      <c r="C104" s="18"/>
      <c r="D104" s="18" t="s">
        <v>109</v>
      </c>
      <c r="E104" s="43">
        <v>22296.97</v>
      </c>
      <c r="F104" s="89">
        <v>22296.97</v>
      </c>
      <c r="G104" s="89">
        <v>22296.97</v>
      </c>
      <c r="H104" s="72">
        <f t="shared" si="9"/>
        <v>100</v>
      </c>
      <c r="I104" s="72">
        <f t="shared" si="11"/>
        <v>100</v>
      </c>
    </row>
    <row r="105" spans="1:9" ht="19.5" customHeight="1">
      <c r="A105" s="20" t="s">
        <v>78</v>
      </c>
      <c r="B105" s="17">
        <v>951</v>
      </c>
      <c r="C105" s="18"/>
      <c r="D105" s="18" t="s">
        <v>110</v>
      </c>
      <c r="E105" s="43">
        <v>0</v>
      </c>
      <c r="F105" s="89">
        <v>808.85462</v>
      </c>
      <c r="G105" s="89">
        <v>808.85462</v>
      </c>
      <c r="H105" s="72"/>
      <c r="I105" s="72">
        <f t="shared" si="11"/>
        <v>100</v>
      </c>
    </row>
    <row r="106" spans="1:9" ht="31.5">
      <c r="A106" s="16" t="s">
        <v>36</v>
      </c>
      <c r="B106" s="17">
        <v>951</v>
      </c>
      <c r="C106" s="18"/>
      <c r="D106" s="18" t="s">
        <v>111</v>
      </c>
      <c r="E106" s="43">
        <v>15280.8</v>
      </c>
      <c r="F106" s="89">
        <v>15280.8</v>
      </c>
      <c r="G106" s="89">
        <v>15280.8</v>
      </c>
      <c r="H106" s="72">
        <f t="shared" si="9"/>
        <v>100</v>
      </c>
      <c r="I106" s="72">
        <f t="shared" si="11"/>
        <v>100</v>
      </c>
    </row>
    <row r="107" spans="1:9" ht="31.5">
      <c r="A107" s="48" t="s">
        <v>146</v>
      </c>
      <c r="B107" s="17">
        <v>951</v>
      </c>
      <c r="C107" s="18"/>
      <c r="D107" s="18" t="s">
        <v>147</v>
      </c>
      <c r="E107" s="43">
        <v>0</v>
      </c>
      <c r="F107" s="89">
        <v>0</v>
      </c>
      <c r="G107" s="89">
        <v>0</v>
      </c>
      <c r="H107" s="72"/>
      <c r="I107" s="72"/>
    </row>
    <row r="108" spans="1:9" ht="47.25">
      <c r="A108" s="48" t="s">
        <v>158</v>
      </c>
      <c r="B108" s="17">
        <v>951</v>
      </c>
      <c r="C108" s="18"/>
      <c r="D108" s="18" t="s">
        <v>157</v>
      </c>
      <c r="E108" s="43">
        <v>0</v>
      </c>
      <c r="F108" s="89">
        <v>0</v>
      </c>
      <c r="G108" s="89">
        <v>0</v>
      </c>
      <c r="H108" s="72"/>
      <c r="I108" s="72"/>
    </row>
    <row r="109" spans="1:9" ht="31.5">
      <c r="A109" s="15" t="s">
        <v>159</v>
      </c>
      <c r="B109" s="12">
        <v>951</v>
      </c>
      <c r="C109" s="4"/>
      <c r="D109" s="4" t="s">
        <v>161</v>
      </c>
      <c r="E109" s="46">
        <f>E110</f>
        <v>10</v>
      </c>
      <c r="F109" s="92">
        <f>F110</f>
        <v>0</v>
      </c>
      <c r="G109" s="92">
        <f>G110</f>
        <v>0</v>
      </c>
      <c r="H109" s="72">
        <f t="shared" si="9"/>
        <v>0</v>
      </c>
      <c r="I109" s="72"/>
    </row>
    <row r="110" spans="1:9" ht="31.5">
      <c r="A110" s="20" t="s">
        <v>160</v>
      </c>
      <c r="B110" s="17">
        <v>951</v>
      </c>
      <c r="C110" s="18"/>
      <c r="D110" s="18" t="s">
        <v>173</v>
      </c>
      <c r="E110" s="43">
        <v>10</v>
      </c>
      <c r="F110" s="89">
        <v>0</v>
      </c>
      <c r="G110" s="89">
        <v>0</v>
      </c>
      <c r="H110" s="72">
        <f t="shared" si="9"/>
        <v>0</v>
      </c>
      <c r="I110" s="72"/>
    </row>
    <row r="111" spans="1:9" ht="31.5">
      <c r="A111" s="36" t="s">
        <v>135</v>
      </c>
      <c r="B111" s="10">
        <v>951</v>
      </c>
      <c r="C111" s="6"/>
      <c r="D111" s="6" t="s">
        <v>112</v>
      </c>
      <c r="E111" s="44">
        <f aca="true" t="shared" si="13" ref="E111:G112">E112</f>
        <v>20</v>
      </c>
      <c r="F111" s="87">
        <f t="shared" si="13"/>
        <v>20</v>
      </c>
      <c r="G111" s="87">
        <f t="shared" si="13"/>
        <v>20</v>
      </c>
      <c r="H111" s="72">
        <f t="shared" si="9"/>
        <v>100</v>
      </c>
      <c r="I111" s="72">
        <f t="shared" si="11"/>
        <v>100</v>
      </c>
    </row>
    <row r="112" spans="1:9" ht="15">
      <c r="A112" s="52" t="s">
        <v>15</v>
      </c>
      <c r="B112" s="53">
        <v>951</v>
      </c>
      <c r="C112" s="54"/>
      <c r="D112" s="53" t="s">
        <v>112</v>
      </c>
      <c r="E112" s="55">
        <f t="shared" si="13"/>
        <v>20</v>
      </c>
      <c r="F112" s="90">
        <f t="shared" si="13"/>
        <v>20</v>
      </c>
      <c r="G112" s="90">
        <f t="shared" si="13"/>
        <v>20</v>
      </c>
      <c r="H112" s="72">
        <f t="shared" si="9"/>
        <v>100</v>
      </c>
      <c r="I112" s="72">
        <f t="shared" si="11"/>
        <v>100</v>
      </c>
    </row>
    <row r="113" spans="1:9" ht="35.25" customHeight="1">
      <c r="A113" s="16" t="s">
        <v>29</v>
      </c>
      <c r="B113" s="17">
        <v>951</v>
      </c>
      <c r="C113" s="18"/>
      <c r="D113" s="18">
        <v>1800011610</v>
      </c>
      <c r="E113" s="43">
        <v>20</v>
      </c>
      <c r="F113" s="89">
        <v>20</v>
      </c>
      <c r="G113" s="89">
        <v>20</v>
      </c>
      <c r="H113" s="72">
        <f t="shared" si="9"/>
        <v>100</v>
      </c>
      <c r="I113" s="72">
        <f t="shared" si="11"/>
        <v>100</v>
      </c>
    </row>
    <row r="114" spans="1:9" ht="34.5" customHeight="1">
      <c r="A114" s="36" t="s">
        <v>136</v>
      </c>
      <c r="B114" s="10">
        <v>951</v>
      </c>
      <c r="C114" s="6"/>
      <c r="D114" s="6" t="s">
        <v>123</v>
      </c>
      <c r="E114" s="44">
        <f>E115</f>
        <v>28157.57147</v>
      </c>
      <c r="F114" s="87">
        <f>F115</f>
        <v>29682.69455</v>
      </c>
      <c r="G114" s="87">
        <f>G115</f>
        <v>28979.08665</v>
      </c>
      <c r="H114" s="72">
        <f t="shared" si="9"/>
        <v>102.917564040902</v>
      </c>
      <c r="I114" s="72">
        <f t="shared" si="11"/>
        <v>97.62956864035782</v>
      </c>
    </row>
    <row r="115" spans="1:9" ht="34.5" customHeight="1">
      <c r="A115" s="52" t="s">
        <v>15</v>
      </c>
      <c r="B115" s="34">
        <v>951</v>
      </c>
      <c r="C115" s="35"/>
      <c r="D115" s="35" t="s">
        <v>123</v>
      </c>
      <c r="E115" s="47">
        <f>E116+E117+E118+E119</f>
        <v>28157.57147</v>
      </c>
      <c r="F115" s="88">
        <f>F116+F117+F118+F119</f>
        <v>29682.69455</v>
      </c>
      <c r="G115" s="88">
        <f>G116+G117+G118+G119</f>
        <v>28979.08665</v>
      </c>
      <c r="H115" s="72">
        <f t="shared" si="9"/>
        <v>102.917564040902</v>
      </c>
      <c r="I115" s="72">
        <f t="shared" si="11"/>
        <v>97.62956864035782</v>
      </c>
    </row>
    <row r="116" spans="1:9" ht="49.5" customHeight="1">
      <c r="A116" s="16" t="s">
        <v>72</v>
      </c>
      <c r="B116" s="17">
        <v>951</v>
      </c>
      <c r="C116" s="18"/>
      <c r="D116" s="18">
        <v>1900011610</v>
      </c>
      <c r="E116" s="43">
        <v>4390.8</v>
      </c>
      <c r="F116" s="89">
        <v>17698.67032</v>
      </c>
      <c r="G116" s="89">
        <v>16995.07214</v>
      </c>
      <c r="H116" s="72">
        <f t="shared" si="9"/>
        <v>387.0609488020406</v>
      </c>
      <c r="I116" s="72">
        <f t="shared" si="11"/>
        <v>96.02457039269828</v>
      </c>
    </row>
    <row r="117" spans="1:9" ht="33" customHeight="1">
      <c r="A117" s="16" t="s">
        <v>79</v>
      </c>
      <c r="B117" s="17">
        <v>951</v>
      </c>
      <c r="C117" s="18"/>
      <c r="D117" s="18" t="s">
        <v>174</v>
      </c>
      <c r="E117" s="43">
        <v>598.6</v>
      </c>
      <c r="F117" s="89">
        <v>41.6672</v>
      </c>
      <c r="G117" s="89">
        <v>41.6672</v>
      </c>
      <c r="H117" s="72">
        <f t="shared" si="9"/>
        <v>6.960775141997995</v>
      </c>
      <c r="I117" s="72">
        <f t="shared" si="11"/>
        <v>100</v>
      </c>
    </row>
    <row r="118" spans="1:9" ht="15.75" customHeight="1">
      <c r="A118" s="16" t="s">
        <v>148</v>
      </c>
      <c r="B118" s="17">
        <v>951</v>
      </c>
      <c r="C118" s="18"/>
      <c r="D118" s="18" t="s">
        <v>149</v>
      </c>
      <c r="E118" s="43">
        <v>22493.37147</v>
      </c>
      <c r="F118" s="89">
        <v>11246.68574</v>
      </c>
      <c r="G118" s="89">
        <v>11246.68574</v>
      </c>
      <c r="H118" s="72">
        <f t="shared" si="9"/>
        <v>50.000000022228775</v>
      </c>
      <c r="I118" s="72">
        <f t="shared" si="11"/>
        <v>100</v>
      </c>
    </row>
    <row r="119" spans="1:9" ht="36.75" customHeight="1">
      <c r="A119" s="16" t="s">
        <v>154</v>
      </c>
      <c r="B119" s="17">
        <v>951</v>
      </c>
      <c r="C119" s="18"/>
      <c r="D119" s="18" t="s">
        <v>153</v>
      </c>
      <c r="E119" s="43">
        <v>674.8</v>
      </c>
      <c r="F119" s="89">
        <v>695.67129</v>
      </c>
      <c r="G119" s="89">
        <v>695.66157</v>
      </c>
      <c r="H119" s="72">
        <f t="shared" si="9"/>
        <v>103.09151896858329</v>
      </c>
      <c r="I119" s="72">
        <f t="shared" si="11"/>
        <v>99.99860278839449</v>
      </c>
    </row>
    <row r="120" spans="1:9" ht="36.75" customHeight="1">
      <c r="A120" s="36" t="s">
        <v>228</v>
      </c>
      <c r="B120" s="10">
        <v>951</v>
      </c>
      <c r="C120" s="6"/>
      <c r="D120" s="6" t="s">
        <v>227</v>
      </c>
      <c r="E120" s="44">
        <f aca="true" t="shared" si="14" ref="E120:G121">E121</f>
        <v>60</v>
      </c>
      <c r="F120" s="87">
        <f t="shared" si="14"/>
        <v>60</v>
      </c>
      <c r="G120" s="87">
        <f t="shared" si="14"/>
        <v>60</v>
      </c>
      <c r="H120" s="72">
        <f t="shared" si="9"/>
        <v>100</v>
      </c>
      <c r="I120" s="72">
        <f t="shared" si="11"/>
        <v>100</v>
      </c>
    </row>
    <row r="121" spans="1:9" ht="21" customHeight="1">
      <c r="A121" s="52" t="s">
        <v>15</v>
      </c>
      <c r="B121" s="34">
        <v>951</v>
      </c>
      <c r="C121" s="35"/>
      <c r="D121" s="35" t="s">
        <v>227</v>
      </c>
      <c r="E121" s="47">
        <f t="shared" si="14"/>
        <v>60</v>
      </c>
      <c r="F121" s="88">
        <f t="shared" si="14"/>
        <v>60</v>
      </c>
      <c r="G121" s="88">
        <f t="shared" si="14"/>
        <v>60</v>
      </c>
      <c r="H121" s="72">
        <f t="shared" si="9"/>
        <v>100</v>
      </c>
      <c r="I121" s="72">
        <f t="shared" si="11"/>
        <v>100</v>
      </c>
    </row>
    <row r="122" spans="1:9" ht="50.25" customHeight="1">
      <c r="A122" s="16" t="s">
        <v>231</v>
      </c>
      <c r="B122" s="50">
        <v>951</v>
      </c>
      <c r="C122" s="51"/>
      <c r="D122" s="51" t="s">
        <v>232</v>
      </c>
      <c r="E122" s="49">
        <v>60</v>
      </c>
      <c r="F122" s="94">
        <v>60</v>
      </c>
      <c r="G122" s="94">
        <v>60</v>
      </c>
      <c r="H122" s="72">
        <f t="shared" si="9"/>
        <v>100</v>
      </c>
      <c r="I122" s="72">
        <f t="shared" si="11"/>
        <v>100</v>
      </c>
    </row>
    <row r="123" spans="1:9" ht="36.75" customHeight="1">
      <c r="A123" s="36" t="s">
        <v>230</v>
      </c>
      <c r="B123" s="10" t="s">
        <v>2</v>
      </c>
      <c r="C123" s="6"/>
      <c r="D123" s="6" t="s">
        <v>229</v>
      </c>
      <c r="E123" s="44">
        <f>E124+E128</f>
        <v>11420.67707</v>
      </c>
      <c r="F123" s="87">
        <f>F124+F128</f>
        <v>87437.17769000001</v>
      </c>
      <c r="G123" s="87">
        <f>G124+G128</f>
        <v>62957.56347</v>
      </c>
      <c r="H123" s="72">
        <f t="shared" si="9"/>
        <v>551.2594663531626</v>
      </c>
      <c r="I123" s="72">
        <f t="shared" si="11"/>
        <v>72.00319719057025</v>
      </c>
    </row>
    <row r="124" spans="1:9" ht="22.5" customHeight="1">
      <c r="A124" s="52" t="s">
        <v>15</v>
      </c>
      <c r="B124" s="34">
        <v>951</v>
      </c>
      <c r="C124" s="35"/>
      <c r="D124" s="35" t="s">
        <v>229</v>
      </c>
      <c r="E124" s="47">
        <f>E126+E127+E125</f>
        <v>3578.26</v>
      </c>
      <c r="F124" s="88">
        <f>F126+F127+F125</f>
        <v>40340.44866</v>
      </c>
      <c r="G124" s="88">
        <f>G126+G127+G125</f>
        <v>40340.44866</v>
      </c>
      <c r="H124" s="72">
        <f t="shared" si="9"/>
        <v>1127.3761174425558</v>
      </c>
      <c r="I124" s="72">
        <f t="shared" si="11"/>
        <v>100</v>
      </c>
    </row>
    <row r="125" spans="1:9" ht="37.5" customHeight="1">
      <c r="A125" s="16" t="s">
        <v>269</v>
      </c>
      <c r="B125" s="50">
        <v>951</v>
      </c>
      <c r="C125" s="51"/>
      <c r="D125" s="51" t="s">
        <v>268</v>
      </c>
      <c r="E125" s="49">
        <v>0</v>
      </c>
      <c r="F125" s="94">
        <v>836.38339</v>
      </c>
      <c r="G125" s="94">
        <v>836.38339</v>
      </c>
      <c r="H125" s="72"/>
      <c r="I125" s="72">
        <f t="shared" si="11"/>
        <v>100</v>
      </c>
    </row>
    <row r="126" spans="1:9" ht="34.5" customHeight="1">
      <c r="A126" s="16" t="s">
        <v>244</v>
      </c>
      <c r="B126" s="50">
        <v>951</v>
      </c>
      <c r="C126" s="51"/>
      <c r="D126" s="51" t="s">
        <v>242</v>
      </c>
      <c r="E126" s="49">
        <v>3257.26</v>
      </c>
      <c r="F126" s="94">
        <v>39188.03276</v>
      </c>
      <c r="G126" s="94">
        <v>39188.03276</v>
      </c>
      <c r="H126" s="72">
        <f t="shared" si="9"/>
        <v>1203.09808734949</v>
      </c>
      <c r="I126" s="72">
        <f t="shared" si="11"/>
        <v>100</v>
      </c>
    </row>
    <row r="127" spans="1:9" ht="48" customHeight="1">
      <c r="A127" s="16" t="s">
        <v>245</v>
      </c>
      <c r="B127" s="50">
        <v>951</v>
      </c>
      <c r="C127" s="51"/>
      <c r="D127" s="51" t="s">
        <v>243</v>
      </c>
      <c r="E127" s="49">
        <f>101+220</f>
        <v>321</v>
      </c>
      <c r="F127" s="94">
        <v>316.03251</v>
      </c>
      <c r="G127" s="94">
        <v>316.03251</v>
      </c>
      <c r="H127" s="72">
        <f t="shared" si="9"/>
        <v>98.45249532710281</v>
      </c>
      <c r="I127" s="72">
        <f t="shared" si="11"/>
        <v>100</v>
      </c>
    </row>
    <row r="128" spans="1:9" ht="48" customHeight="1">
      <c r="A128" s="52" t="s">
        <v>17</v>
      </c>
      <c r="B128" s="53" t="s">
        <v>16</v>
      </c>
      <c r="C128" s="54"/>
      <c r="D128" s="35" t="s">
        <v>229</v>
      </c>
      <c r="E128" s="55">
        <f>E129+E130+E132+E131</f>
        <v>7842.4170699999995</v>
      </c>
      <c r="F128" s="90">
        <f>F129+F130+F132+F131</f>
        <v>47096.72903</v>
      </c>
      <c r="G128" s="90">
        <f>G129+G130+G132+G131</f>
        <v>22617.11481</v>
      </c>
      <c r="H128" s="72">
        <f t="shared" si="9"/>
        <v>288.39469525942974</v>
      </c>
      <c r="I128" s="72">
        <f t="shared" si="11"/>
        <v>48.022687086385965</v>
      </c>
    </row>
    <row r="129" spans="1:9" ht="37.5" customHeight="1">
      <c r="A129" s="16" t="s">
        <v>145</v>
      </c>
      <c r="B129" s="50" t="s">
        <v>16</v>
      </c>
      <c r="C129" s="51"/>
      <c r="D129" s="51" t="s">
        <v>246</v>
      </c>
      <c r="E129" s="49">
        <v>4070.5177</v>
      </c>
      <c r="F129" s="94">
        <v>3986.87557</v>
      </c>
      <c r="G129" s="94">
        <v>0</v>
      </c>
      <c r="H129" s="72">
        <f t="shared" si="9"/>
        <v>0</v>
      </c>
      <c r="I129" s="72">
        <f t="shared" si="11"/>
        <v>0</v>
      </c>
    </row>
    <row r="130" spans="1:9" ht="37.5" customHeight="1">
      <c r="A130" s="16" t="s">
        <v>152</v>
      </c>
      <c r="B130" s="50" t="s">
        <v>16</v>
      </c>
      <c r="C130" s="51"/>
      <c r="D130" s="51" t="s">
        <v>247</v>
      </c>
      <c r="E130" s="49">
        <v>125.8923</v>
      </c>
      <c r="F130" s="94">
        <v>123.30543</v>
      </c>
      <c r="G130" s="94">
        <v>0</v>
      </c>
      <c r="H130" s="72">
        <f t="shared" si="9"/>
        <v>0</v>
      </c>
      <c r="I130" s="72">
        <f t="shared" si="11"/>
        <v>0</v>
      </c>
    </row>
    <row r="131" spans="1:10" ht="37.5" customHeight="1">
      <c r="A131" s="16" t="s">
        <v>289</v>
      </c>
      <c r="B131" s="50" t="s">
        <v>16</v>
      </c>
      <c r="C131" s="51"/>
      <c r="D131" s="51" t="s">
        <v>295</v>
      </c>
      <c r="E131" s="49">
        <v>0</v>
      </c>
      <c r="F131" s="94">
        <v>40342.40541</v>
      </c>
      <c r="G131" s="94">
        <v>19972.97219</v>
      </c>
      <c r="H131" s="72"/>
      <c r="I131" s="72">
        <f t="shared" si="11"/>
        <v>49.508629906954276</v>
      </c>
      <c r="J131" s="97">
        <v>20351.04502</v>
      </c>
    </row>
    <row r="132" spans="1:9" ht="37.5" customHeight="1">
      <c r="A132" s="16" t="s">
        <v>144</v>
      </c>
      <c r="B132" s="50" t="s">
        <v>16</v>
      </c>
      <c r="C132" s="51"/>
      <c r="D132" s="51" t="s">
        <v>248</v>
      </c>
      <c r="E132" s="49">
        <v>3646.00707</v>
      </c>
      <c r="F132" s="94">
        <v>2644.14262</v>
      </c>
      <c r="G132" s="94">
        <v>2644.14262</v>
      </c>
      <c r="H132" s="72">
        <f t="shared" si="9"/>
        <v>72.52159881302698</v>
      </c>
      <c r="I132" s="72">
        <f t="shared" si="11"/>
        <v>100</v>
      </c>
    </row>
    <row r="133" spans="1:9" ht="36.75" customHeight="1">
      <c r="A133" s="36" t="s">
        <v>137</v>
      </c>
      <c r="B133" s="10" t="s">
        <v>2</v>
      </c>
      <c r="C133" s="6"/>
      <c r="D133" s="6" t="s">
        <v>117</v>
      </c>
      <c r="E133" s="44">
        <f aca="true" t="shared" si="15" ref="E133:G134">E134</f>
        <v>50</v>
      </c>
      <c r="F133" s="87">
        <f t="shared" si="15"/>
        <v>50</v>
      </c>
      <c r="G133" s="87">
        <f t="shared" si="15"/>
        <v>50</v>
      </c>
      <c r="H133" s="72">
        <f t="shared" si="9"/>
        <v>100</v>
      </c>
      <c r="I133" s="72">
        <f t="shared" si="11"/>
        <v>100</v>
      </c>
    </row>
    <row r="134" spans="1:9" ht="36.75" customHeight="1">
      <c r="A134" s="52" t="s">
        <v>17</v>
      </c>
      <c r="B134" s="34">
        <v>953</v>
      </c>
      <c r="C134" s="35"/>
      <c r="D134" s="35" t="s">
        <v>117</v>
      </c>
      <c r="E134" s="47">
        <f t="shared" si="15"/>
        <v>50</v>
      </c>
      <c r="F134" s="88">
        <f t="shared" si="15"/>
        <v>50</v>
      </c>
      <c r="G134" s="88">
        <f t="shared" si="15"/>
        <v>50</v>
      </c>
      <c r="H134" s="72">
        <f t="shared" si="9"/>
        <v>100</v>
      </c>
      <c r="I134" s="72">
        <f t="shared" si="11"/>
        <v>100</v>
      </c>
    </row>
    <row r="135" spans="1:9" ht="35.25" customHeight="1">
      <c r="A135" s="20" t="s">
        <v>78</v>
      </c>
      <c r="B135" s="50">
        <v>953</v>
      </c>
      <c r="C135" s="51"/>
      <c r="D135" s="51" t="s">
        <v>175</v>
      </c>
      <c r="E135" s="49">
        <v>50</v>
      </c>
      <c r="F135" s="94">
        <v>50</v>
      </c>
      <c r="G135" s="94">
        <v>50</v>
      </c>
      <c r="H135" s="72">
        <f t="shared" si="9"/>
        <v>100</v>
      </c>
      <c r="I135" s="72">
        <f t="shared" si="11"/>
        <v>100</v>
      </c>
    </row>
    <row r="136" spans="1:9" ht="29.25" customHeight="1">
      <c r="A136" s="36" t="s">
        <v>138</v>
      </c>
      <c r="B136" s="10">
        <v>951</v>
      </c>
      <c r="C136" s="6"/>
      <c r="D136" s="6" t="s">
        <v>118</v>
      </c>
      <c r="E136" s="44">
        <f aca="true" t="shared" si="16" ref="E136:G137">E137</f>
        <v>3500</v>
      </c>
      <c r="F136" s="87">
        <f t="shared" si="16"/>
        <v>7317.7117</v>
      </c>
      <c r="G136" s="87">
        <f t="shared" si="16"/>
        <v>7227.89144</v>
      </c>
      <c r="H136" s="72">
        <f t="shared" si="9"/>
        <v>206.51118400000001</v>
      </c>
      <c r="I136" s="72">
        <f t="shared" si="11"/>
        <v>98.77256355972592</v>
      </c>
    </row>
    <row r="137" spans="1:9" ht="17.25" customHeight="1">
      <c r="A137" s="52" t="s">
        <v>15</v>
      </c>
      <c r="B137" s="34">
        <v>951</v>
      </c>
      <c r="C137" s="35"/>
      <c r="D137" s="35" t="s">
        <v>118</v>
      </c>
      <c r="E137" s="47">
        <f t="shared" si="16"/>
        <v>3500</v>
      </c>
      <c r="F137" s="88">
        <f t="shared" si="16"/>
        <v>7317.7117</v>
      </c>
      <c r="G137" s="88">
        <f t="shared" si="16"/>
        <v>7227.89144</v>
      </c>
      <c r="H137" s="72">
        <f t="shared" si="9"/>
        <v>206.51118400000001</v>
      </c>
      <c r="I137" s="72">
        <f t="shared" si="11"/>
        <v>98.77256355972592</v>
      </c>
    </row>
    <row r="138" spans="1:9" ht="33" customHeight="1">
      <c r="A138" s="16" t="s">
        <v>119</v>
      </c>
      <c r="B138" s="50">
        <v>951</v>
      </c>
      <c r="C138" s="51"/>
      <c r="D138" s="51">
        <v>2400011610</v>
      </c>
      <c r="E138" s="49">
        <v>3500</v>
      </c>
      <c r="F138" s="94">
        <v>7317.7117</v>
      </c>
      <c r="G138" s="94">
        <v>7227.89144</v>
      </c>
      <c r="H138" s="72">
        <f t="shared" si="9"/>
        <v>206.51118400000001</v>
      </c>
      <c r="I138" s="72">
        <f t="shared" si="11"/>
        <v>98.77256355972592</v>
      </c>
    </row>
    <row r="139" spans="1:9" ht="17.25" customHeight="1">
      <c r="A139" s="36" t="s">
        <v>139</v>
      </c>
      <c r="B139" s="10">
        <v>951</v>
      </c>
      <c r="C139" s="6"/>
      <c r="D139" s="6" t="s">
        <v>120</v>
      </c>
      <c r="E139" s="44">
        <f aca="true" t="shared" si="17" ref="E139:G140">E140</f>
        <v>30</v>
      </c>
      <c r="F139" s="87">
        <f t="shared" si="17"/>
        <v>29.90415</v>
      </c>
      <c r="G139" s="87">
        <f t="shared" si="17"/>
        <v>29.90415</v>
      </c>
      <c r="H139" s="72">
        <f t="shared" si="9"/>
        <v>99.68050000000001</v>
      </c>
      <c r="I139" s="72">
        <f t="shared" si="11"/>
        <v>100</v>
      </c>
    </row>
    <row r="140" spans="1:9" ht="17.25" customHeight="1">
      <c r="A140" s="52" t="s">
        <v>15</v>
      </c>
      <c r="B140" s="34">
        <v>951</v>
      </c>
      <c r="C140" s="35"/>
      <c r="D140" s="35" t="s">
        <v>120</v>
      </c>
      <c r="E140" s="47">
        <f t="shared" si="17"/>
        <v>30</v>
      </c>
      <c r="F140" s="88">
        <f t="shared" si="17"/>
        <v>29.90415</v>
      </c>
      <c r="G140" s="88">
        <f t="shared" si="17"/>
        <v>29.90415</v>
      </c>
      <c r="H140" s="72">
        <f t="shared" si="9"/>
        <v>99.68050000000001</v>
      </c>
      <c r="I140" s="72">
        <f t="shared" si="11"/>
        <v>100</v>
      </c>
    </row>
    <row r="141" spans="1:9" ht="36.75" customHeight="1">
      <c r="A141" s="16" t="s">
        <v>119</v>
      </c>
      <c r="B141" s="50">
        <v>951</v>
      </c>
      <c r="C141" s="51"/>
      <c r="D141" s="51" t="s">
        <v>176</v>
      </c>
      <c r="E141" s="49">
        <v>30</v>
      </c>
      <c r="F141" s="94">
        <v>29.90415</v>
      </c>
      <c r="G141" s="94">
        <v>29.90415</v>
      </c>
      <c r="H141" s="72">
        <f t="shared" si="9"/>
        <v>99.68050000000001</v>
      </c>
      <c r="I141" s="72">
        <f t="shared" si="11"/>
        <v>100</v>
      </c>
    </row>
    <row r="142" spans="1:9" ht="17.25" customHeight="1">
      <c r="A142" s="36" t="s">
        <v>140</v>
      </c>
      <c r="B142" s="10">
        <v>951</v>
      </c>
      <c r="C142" s="6"/>
      <c r="D142" s="6" t="s">
        <v>121</v>
      </c>
      <c r="E142" s="44">
        <f>E143</f>
        <v>15058.55</v>
      </c>
      <c r="F142" s="87">
        <f>F143</f>
        <v>23162.3526</v>
      </c>
      <c r="G142" s="87">
        <f>G143</f>
        <v>22533.69403</v>
      </c>
      <c r="H142" s="72">
        <f t="shared" si="9"/>
        <v>149.64052999790815</v>
      </c>
      <c r="I142" s="72">
        <f t="shared" si="11"/>
        <v>97.28586046134191</v>
      </c>
    </row>
    <row r="143" spans="1:9" ht="17.25" customHeight="1">
      <c r="A143" s="52" t="s">
        <v>15</v>
      </c>
      <c r="B143" s="34">
        <v>951</v>
      </c>
      <c r="C143" s="35"/>
      <c r="D143" s="35" t="s">
        <v>121</v>
      </c>
      <c r="E143" s="47">
        <f>E144+E145+E146</f>
        <v>15058.55</v>
      </c>
      <c r="F143" s="88">
        <f>F144+F145+F146</f>
        <v>23162.3526</v>
      </c>
      <c r="G143" s="88">
        <f>G144+G145+G146</f>
        <v>22533.69403</v>
      </c>
      <c r="H143" s="72">
        <f t="shared" si="9"/>
        <v>149.64052999790815</v>
      </c>
      <c r="I143" s="72">
        <f t="shared" si="11"/>
        <v>97.28586046134191</v>
      </c>
    </row>
    <row r="144" spans="1:9" ht="38.25" customHeight="1">
      <c r="A144" s="16" t="s">
        <v>119</v>
      </c>
      <c r="B144" s="50">
        <v>951</v>
      </c>
      <c r="C144" s="51"/>
      <c r="D144" s="51" t="s">
        <v>177</v>
      </c>
      <c r="E144" s="49">
        <v>5330</v>
      </c>
      <c r="F144" s="94">
        <f>2564.56483+14</f>
        <v>2578.56483</v>
      </c>
      <c r="G144" s="94">
        <v>2564.19787</v>
      </c>
      <c r="H144" s="72">
        <f t="shared" si="9"/>
        <v>48.108778048780486</v>
      </c>
      <c r="I144" s="72">
        <f t="shared" si="11"/>
        <v>99.44283115038066</v>
      </c>
    </row>
    <row r="145" spans="1:9" ht="51.75" customHeight="1">
      <c r="A145" s="16" t="s">
        <v>270</v>
      </c>
      <c r="B145" s="50">
        <v>951</v>
      </c>
      <c r="C145" s="51"/>
      <c r="D145" s="51" t="s">
        <v>271</v>
      </c>
      <c r="E145" s="49">
        <v>9728.55</v>
      </c>
      <c r="F145" s="94">
        <v>12426.3108</v>
      </c>
      <c r="G145" s="94">
        <v>12426.3108</v>
      </c>
      <c r="H145" s="72">
        <f t="shared" si="9"/>
        <v>127.73034830473196</v>
      </c>
      <c r="I145" s="72">
        <f t="shared" si="11"/>
        <v>100</v>
      </c>
    </row>
    <row r="146" spans="1:9" ht="68.25" customHeight="1">
      <c r="A146" s="16" t="s">
        <v>272</v>
      </c>
      <c r="B146" s="50">
        <v>951</v>
      </c>
      <c r="C146" s="51"/>
      <c r="D146" s="51" t="s">
        <v>199</v>
      </c>
      <c r="E146" s="49">
        <v>0</v>
      </c>
      <c r="F146" s="94">
        <v>8157.47697</v>
      </c>
      <c r="G146" s="94">
        <v>7543.18536</v>
      </c>
      <c r="H146" s="72"/>
      <c r="I146" s="72">
        <f aca="true" t="shared" si="18" ref="I146:I209">G146/F146*100</f>
        <v>92.46958817954224</v>
      </c>
    </row>
    <row r="147" spans="1:9" ht="17.25" customHeight="1">
      <c r="A147" s="31" t="s">
        <v>21</v>
      </c>
      <c r="B147" s="29" t="s">
        <v>2</v>
      </c>
      <c r="C147" s="56"/>
      <c r="D147" s="56" t="s">
        <v>113</v>
      </c>
      <c r="E147" s="79">
        <f>E148+E199</f>
        <v>215644.22590999998</v>
      </c>
      <c r="F147" s="86">
        <f>F148+F199</f>
        <v>248057.46861</v>
      </c>
      <c r="G147" s="86">
        <f>G148+G199</f>
        <v>227136.76699</v>
      </c>
      <c r="H147" s="72">
        <f aca="true" t="shared" si="19" ref="H147:H209">G147/E147*100</f>
        <v>105.32939893544679</v>
      </c>
      <c r="I147" s="72">
        <f t="shared" si="18"/>
        <v>91.56618757047309</v>
      </c>
    </row>
    <row r="148" spans="1:9" ht="17.25" customHeight="1">
      <c r="A148" s="52" t="s">
        <v>15</v>
      </c>
      <c r="B148" s="53">
        <v>951</v>
      </c>
      <c r="C148" s="54"/>
      <c r="D148" s="53" t="s">
        <v>182</v>
      </c>
      <c r="E148" s="45">
        <f>E149+E150+E154+E158+E162+E163+E173+E184+E187+E192+E194+E196+E181+E156+E161+E177+E179+E189+E175</f>
        <v>213242.98690999998</v>
      </c>
      <c r="F148" s="95">
        <f>F149+F150+F154+F158+F162+F163+F173+F184+F187+F192+F194+F196+F181+F156+F161+F177+F179+F189+F175</f>
        <v>243861.71473</v>
      </c>
      <c r="G148" s="95">
        <f>G149+G150+G154+G158+G162+G163+G173+G184+G187+G192+G194+G196+G181+G156+G161+G177+G179+G189+G175</f>
        <v>220193.02362</v>
      </c>
      <c r="H148" s="72">
        <f t="shared" si="19"/>
        <v>103.25920997952129</v>
      </c>
      <c r="I148" s="72">
        <f t="shared" si="18"/>
        <v>90.29421607397224</v>
      </c>
    </row>
    <row r="149" spans="1:9" ht="18.75" customHeight="1">
      <c r="A149" s="81" t="s">
        <v>22</v>
      </c>
      <c r="B149" s="50">
        <v>951</v>
      </c>
      <c r="C149" s="51"/>
      <c r="D149" s="51" t="s">
        <v>204</v>
      </c>
      <c r="E149" s="49">
        <v>3409.9</v>
      </c>
      <c r="F149" s="94">
        <v>3591.8562</v>
      </c>
      <c r="G149" s="94">
        <v>3591.77042</v>
      </c>
      <c r="H149" s="72">
        <f t="shared" si="19"/>
        <v>105.3335998123112</v>
      </c>
      <c r="I149" s="72">
        <f t="shared" si="18"/>
        <v>99.99761181976048</v>
      </c>
    </row>
    <row r="150" spans="1:9" ht="35.25" customHeight="1">
      <c r="A150" s="5" t="s">
        <v>4</v>
      </c>
      <c r="B150" s="10">
        <v>951</v>
      </c>
      <c r="C150" s="6"/>
      <c r="D150" s="6" t="s">
        <v>182</v>
      </c>
      <c r="E150" s="44">
        <f>E151+E153+E152</f>
        <v>5264.5599999999995</v>
      </c>
      <c r="F150" s="87">
        <f>F151+F153+F152</f>
        <v>5548.1985700000005</v>
      </c>
      <c r="G150" s="87">
        <f>G151+G153+G152</f>
        <v>5548.1985700000005</v>
      </c>
      <c r="H150" s="72">
        <f t="shared" si="19"/>
        <v>105.3876975473734</v>
      </c>
      <c r="I150" s="72">
        <f t="shared" si="18"/>
        <v>100</v>
      </c>
    </row>
    <row r="151" spans="1:9" ht="31.5">
      <c r="A151" s="32" t="s">
        <v>70</v>
      </c>
      <c r="B151" s="33">
        <v>951</v>
      </c>
      <c r="C151" s="18"/>
      <c r="D151" s="18" t="s">
        <v>181</v>
      </c>
      <c r="E151" s="43">
        <v>2039.56</v>
      </c>
      <c r="F151" s="89">
        <v>2347.6763</v>
      </c>
      <c r="G151" s="89">
        <v>2347.6763</v>
      </c>
      <c r="H151" s="72">
        <f t="shared" si="19"/>
        <v>115.10699856831867</v>
      </c>
      <c r="I151" s="72">
        <f t="shared" si="18"/>
        <v>100</v>
      </c>
    </row>
    <row r="152" spans="1:9" ht="15.75">
      <c r="A152" s="16" t="s">
        <v>220</v>
      </c>
      <c r="B152" s="17">
        <v>951</v>
      </c>
      <c r="C152" s="18"/>
      <c r="D152" s="18" t="s">
        <v>221</v>
      </c>
      <c r="E152" s="43">
        <v>2649</v>
      </c>
      <c r="F152" s="89">
        <v>2624.52227</v>
      </c>
      <c r="G152" s="89">
        <v>2624.52227</v>
      </c>
      <c r="H152" s="72">
        <f t="shared" si="19"/>
        <v>99.07596338240845</v>
      </c>
      <c r="I152" s="72">
        <f t="shared" si="18"/>
        <v>100</v>
      </c>
    </row>
    <row r="153" spans="1:9" ht="15.75">
      <c r="A153" s="16" t="s">
        <v>71</v>
      </c>
      <c r="B153" s="17">
        <v>951</v>
      </c>
      <c r="C153" s="18"/>
      <c r="D153" s="18" t="s">
        <v>183</v>
      </c>
      <c r="E153" s="43">
        <v>576</v>
      </c>
      <c r="F153" s="89">
        <v>576</v>
      </c>
      <c r="G153" s="89">
        <v>576</v>
      </c>
      <c r="H153" s="72">
        <f t="shared" si="19"/>
        <v>100</v>
      </c>
      <c r="I153" s="72">
        <f t="shared" si="18"/>
        <v>100</v>
      </c>
    </row>
    <row r="154" spans="1:9" ht="20.25" customHeight="1" outlineLevel="3">
      <c r="A154" s="5" t="s">
        <v>5</v>
      </c>
      <c r="B154" s="10">
        <v>951</v>
      </c>
      <c r="C154" s="6"/>
      <c r="D154" s="6" t="s">
        <v>182</v>
      </c>
      <c r="E154" s="44">
        <f>E155</f>
        <v>12118.7</v>
      </c>
      <c r="F154" s="87">
        <f>F155</f>
        <v>12782.39016</v>
      </c>
      <c r="G154" s="87">
        <f>G155</f>
        <v>12724.40555</v>
      </c>
      <c r="H154" s="72">
        <f t="shared" si="19"/>
        <v>104.99810664510218</v>
      </c>
      <c r="I154" s="72">
        <f t="shared" si="18"/>
        <v>99.54637114597352</v>
      </c>
    </row>
    <row r="155" spans="1:9" ht="18.75" customHeight="1" outlineLevel="6">
      <c r="A155" s="32" t="s">
        <v>68</v>
      </c>
      <c r="B155" s="17">
        <v>951</v>
      </c>
      <c r="C155" s="18"/>
      <c r="D155" s="18" t="s">
        <v>178</v>
      </c>
      <c r="E155" s="43">
        <v>12118.7</v>
      </c>
      <c r="F155" s="89">
        <v>12782.39016</v>
      </c>
      <c r="G155" s="89">
        <v>12724.40555</v>
      </c>
      <c r="H155" s="72">
        <f t="shared" si="19"/>
        <v>104.99810664510218</v>
      </c>
      <c r="I155" s="72">
        <f t="shared" si="18"/>
        <v>99.54637114597352</v>
      </c>
    </row>
    <row r="156" spans="1:9" ht="19.5" customHeight="1" outlineLevel="6">
      <c r="A156" s="5" t="s">
        <v>64</v>
      </c>
      <c r="B156" s="10">
        <v>951</v>
      </c>
      <c r="C156" s="6"/>
      <c r="D156" s="6" t="s">
        <v>182</v>
      </c>
      <c r="E156" s="44">
        <f>E157</f>
        <v>254.975</v>
      </c>
      <c r="F156" s="87">
        <f>F157</f>
        <v>289.371</v>
      </c>
      <c r="G156" s="87">
        <f>G157</f>
        <v>289.371</v>
      </c>
      <c r="H156" s="72">
        <f t="shared" si="19"/>
        <v>113.48994999509756</v>
      </c>
      <c r="I156" s="72">
        <f t="shared" si="18"/>
        <v>100</v>
      </c>
    </row>
    <row r="157" spans="1:9" ht="19.5" customHeight="1" outlineLevel="6">
      <c r="A157" s="16" t="s">
        <v>65</v>
      </c>
      <c r="B157" s="17">
        <v>951</v>
      </c>
      <c r="C157" s="18"/>
      <c r="D157" s="18" t="s">
        <v>205</v>
      </c>
      <c r="E157" s="43">
        <v>254.975</v>
      </c>
      <c r="F157" s="89">
        <v>289.371</v>
      </c>
      <c r="G157" s="89">
        <v>289.371</v>
      </c>
      <c r="H157" s="72">
        <f t="shared" si="19"/>
        <v>113.48994999509756</v>
      </c>
      <c r="I157" s="72">
        <f t="shared" si="18"/>
        <v>100</v>
      </c>
    </row>
    <row r="158" spans="1:9" ht="21" customHeight="1" outlineLevel="6">
      <c r="A158" s="5" t="s">
        <v>6</v>
      </c>
      <c r="B158" s="10">
        <v>951</v>
      </c>
      <c r="C158" s="6"/>
      <c r="D158" s="6" t="s">
        <v>182</v>
      </c>
      <c r="E158" s="44">
        <f>E159+E160</f>
        <v>11401.38978</v>
      </c>
      <c r="F158" s="87">
        <f>F159+F160</f>
        <v>13456.0056</v>
      </c>
      <c r="G158" s="87">
        <f>G159+G160</f>
        <v>12774.54356</v>
      </c>
      <c r="H158" s="72">
        <f t="shared" si="19"/>
        <v>112.04374033776784</v>
      </c>
      <c r="I158" s="72">
        <f t="shared" si="18"/>
        <v>94.93562903986901</v>
      </c>
    </row>
    <row r="159" spans="1:9" ht="37.5" customHeight="1" outlineLevel="3">
      <c r="A159" s="32" t="s">
        <v>69</v>
      </c>
      <c r="B159" s="17">
        <v>951</v>
      </c>
      <c r="C159" s="18"/>
      <c r="D159" s="18" t="s">
        <v>181</v>
      </c>
      <c r="E159" s="43">
        <f>7838.932+246.93</f>
        <v>8085.862</v>
      </c>
      <c r="F159" s="89">
        <f>10132.56747+78.1</f>
        <v>10210.66747</v>
      </c>
      <c r="G159" s="89">
        <v>9529.20563</v>
      </c>
      <c r="H159" s="72">
        <f t="shared" si="19"/>
        <v>117.85021349609974</v>
      </c>
      <c r="I159" s="72">
        <f t="shared" si="18"/>
        <v>93.32598146005434</v>
      </c>
    </row>
    <row r="160" spans="1:9" ht="18" customHeight="1" outlineLevel="3">
      <c r="A160" s="32" t="s">
        <v>276</v>
      </c>
      <c r="B160" s="17">
        <v>951</v>
      </c>
      <c r="C160" s="18"/>
      <c r="D160" s="18" t="s">
        <v>273</v>
      </c>
      <c r="E160" s="43">
        <v>3315.52778</v>
      </c>
      <c r="F160" s="89">
        <v>3245.33813</v>
      </c>
      <c r="G160" s="89">
        <v>3245.33793</v>
      </c>
      <c r="H160" s="72">
        <f t="shared" si="19"/>
        <v>97.8829961726335</v>
      </c>
      <c r="I160" s="72">
        <f t="shared" si="18"/>
        <v>99.99999383731397</v>
      </c>
    </row>
    <row r="161" spans="1:9" ht="18.75" customHeight="1" outlineLevel="3">
      <c r="A161" s="82" t="s">
        <v>73</v>
      </c>
      <c r="B161" s="50">
        <v>951</v>
      </c>
      <c r="C161" s="51"/>
      <c r="D161" s="51" t="s">
        <v>180</v>
      </c>
      <c r="E161" s="49">
        <v>0</v>
      </c>
      <c r="F161" s="94">
        <v>0</v>
      </c>
      <c r="G161" s="94">
        <v>0</v>
      </c>
      <c r="H161" s="72"/>
      <c r="I161" s="72"/>
    </row>
    <row r="162" spans="1:9" ht="33" customHeight="1" outlineLevel="3">
      <c r="A162" s="81" t="s">
        <v>23</v>
      </c>
      <c r="B162" s="50">
        <v>951</v>
      </c>
      <c r="C162" s="51"/>
      <c r="D162" s="51" t="s">
        <v>179</v>
      </c>
      <c r="E162" s="49">
        <v>1000</v>
      </c>
      <c r="F162" s="94">
        <f>25964.08198+230.56346</f>
        <v>26194.64544</v>
      </c>
      <c r="G162" s="94">
        <v>4714.48</v>
      </c>
      <c r="H162" s="72">
        <f t="shared" si="19"/>
        <v>471.448</v>
      </c>
      <c r="I162" s="72">
        <f t="shared" si="18"/>
        <v>17.997876744690917</v>
      </c>
    </row>
    <row r="163" spans="1:9" ht="20.25" customHeight="1" outlineLevel="5">
      <c r="A163" s="5" t="s">
        <v>7</v>
      </c>
      <c r="B163" s="10">
        <v>951</v>
      </c>
      <c r="C163" s="6"/>
      <c r="D163" s="6" t="s">
        <v>182</v>
      </c>
      <c r="E163" s="44">
        <f>SUM(E164:E172)</f>
        <v>101022.18828999999</v>
      </c>
      <c r="F163" s="87">
        <f>SUM(F164:F172)</f>
        <v>100610.10055999999</v>
      </c>
      <c r="G163" s="87">
        <f>SUM(G164:G172)</f>
        <v>99982.4693</v>
      </c>
      <c r="H163" s="72">
        <f t="shared" si="19"/>
        <v>98.97080135799938</v>
      </c>
      <c r="I163" s="72">
        <f t="shared" si="18"/>
        <v>99.37617470163873</v>
      </c>
    </row>
    <row r="164" spans="1:9" ht="15.75" outlineLevel="4">
      <c r="A164" s="16" t="s">
        <v>8</v>
      </c>
      <c r="B164" s="17">
        <v>951</v>
      </c>
      <c r="C164" s="18"/>
      <c r="D164" s="18" t="s">
        <v>184</v>
      </c>
      <c r="E164" s="43">
        <v>1767.897</v>
      </c>
      <c r="F164" s="91">
        <v>1931.868</v>
      </c>
      <c r="G164" s="89">
        <v>1931.868</v>
      </c>
      <c r="H164" s="72">
        <f t="shared" si="19"/>
        <v>109.27491816548137</v>
      </c>
      <c r="I164" s="72">
        <f t="shared" si="18"/>
        <v>100</v>
      </c>
    </row>
    <row r="165" spans="1:9" ht="31.5" outlineLevel="4">
      <c r="A165" s="32" t="s">
        <v>69</v>
      </c>
      <c r="B165" s="17">
        <v>951</v>
      </c>
      <c r="C165" s="18"/>
      <c r="D165" s="18" t="s">
        <v>181</v>
      </c>
      <c r="E165" s="78">
        <v>44183.47622</v>
      </c>
      <c r="F165" s="91">
        <f>42476.31622-14</f>
        <v>42462.31622</v>
      </c>
      <c r="G165" s="91">
        <v>42280.82656</v>
      </c>
      <c r="H165" s="72">
        <f t="shared" si="19"/>
        <v>95.69375290770185</v>
      </c>
      <c r="I165" s="72">
        <f t="shared" si="18"/>
        <v>99.57258652811191</v>
      </c>
    </row>
    <row r="166" spans="1:9" ht="31.5" outlineLevel="5">
      <c r="A166" s="16" t="s">
        <v>24</v>
      </c>
      <c r="B166" s="17">
        <v>951</v>
      </c>
      <c r="C166" s="18"/>
      <c r="D166" s="18">
        <v>9999910690</v>
      </c>
      <c r="E166" s="43">
        <f>51376.3-220</f>
        <v>51156.3</v>
      </c>
      <c r="F166" s="89">
        <v>51418.30544</v>
      </c>
      <c r="G166" s="89">
        <v>51000.81771</v>
      </c>
      <c r="H166" s="72">
        <f t="shared" si="19"/>
        <v>99.69606423842224</v>
      </c>
      <c r="I166" s="72">
        <f t="shared" si="18"/>
        <v>99.18805622544843</v>
      </c>
    </row>
    <row r="167" spans="1:9" ht="19.5" customHeight="1" outlineLevel="5">
      <c r="A167" s="16" t="s">
        <v>207</v>
      </c>
      <c r="B167" s="17">
        <v>951</v>
      </c>
      <c r="C167" s="18"/>
      <c r="D167" s="18" t="s">
        <v>208</v>
      </c>
      <c r="E167" s="43">
        <v>0</v>
      </c>
      <c r="F167" s="89">
        <v>462.01819</v>
      </c>
      <c r="G167" s="89">
        <v>462.01819</v>
      </c>
      <c r="H167" s="72"/>
      <c r="I167" s="72">
        <f t="shared" si="18"/>
        <v>100</v>
      </c>
    </row>
    <row r="168" spans="1:9" ht="19.5" customHeight="1" outlineLevel="4">
      <c r="A168" s="20" t="s">
        <v>25</v>
      </c>
      <c r="B168" s="17">
        <v>951</v>
      </c>
      <c r="C168" s="18"/>
      <c r="D168" s="18" t="s">
        <v>185</v>
      </c>
      <c r="E168" s="78">
        <v>1264.466</v>
      </c>
      <c r="F168" s="91">
        <v>1163.6506</v>
      </c>
      <c r="G168" s="91">
        <v>1163.6506</v>
      </c>
      <c r="H168" s="72">
        <f t="shared" si="19"/>
        <v>92.0270375004152</v>
      </c>
      <c r="I168" s="72">
        <f t="shared" si="18"/>
        <v>100</v>
      </c>
    </row>
    <row r="169" spans="1:9" ht="19.5" customHeight="1" outlineLevel="4">
      <c r="A169" s="20" t="s">
        <v>26</v>
      </c>
      <c r="B169" s="17">
        <v>951</v>
      </c>
      <c r="C169" s="18"/>
      <c r="D169" s="18" t="s">
        <v>186</v>
      </c>
      <c r="E169" s="43">
        <v>830.909</v>
      </c>
      <c r="F169" s="89">
        <v>830.909</v>
      </c>
      <c r="G169" s="89">
        <v>830.909</v>
      </c>
      <c r="H169" s="72">
        <f t="shared" si="19"/>
        <v>100</v>
      </c>
      <c r="I169" s="72">
        <f t="shared" si="18"/>
        <v>100</v>
      </c>
    </row>
    <row r="170" spans="1:9" ht="31.5" outlineLevel="5">
      <c r="A170" s="20" t="s">
        <v>27</v>
      </c>
      <c r="B170" s="17">
        <v>951</v>
      </c>
      <c r="C170" s="18"/>
      <c r="D170" s="18" t="s">
        <v>187</v>
      </c>
      <c r="E170" s="43">
        <v>832.847</v>
      </c>
      <c r="F170" s="89">
        <v>933.6624</v>
      </c>
      <c r="G170" s="89">
        <v>933.6624</v>
      </c>
      <c r="H170" s="72">
        <f t="shared" si="19"/>
        <v>112.10491242689233</v>
      </c>
      <c r="I170" s="72">
        <f t="shared" si="18"/>
        <v>100</v>
      </c>
    </row>
    <row r="171" spans="1:9" ht="47.25" outlineLevel="5">
      <c r="A171" s="20" t="s">
        <v>275</v>
      </c>
      <c r="B171" s="17">
        <v>951</v>
      </c>
      <c r="C171" s="18"/>
      <c r="D171" s="18" t="s">
        <v>274</v>
      </c>
      <c r="E171" s="43">
        <v>441.973</v>
      </c>
      <c r="F171" s="89">
        <v>441.973</v>
      </c>
      <c r="G171" s="89">
        <v>441.973</v>
      </c>
      <c r="H171" s="72">
        <f t="shared" si="19"/>
        <v>100</v>
      </c>
      <c r="I171" s="72">
        <f t="shared" si="18"/>
        <v>100</v>
      </c>
    </row>
    <row r="172" spans="1:9" ht="63" outlineLevel="6">
      <c r="A172" s="20" t="s">
        <v>155</v>
      </c>
      <c r="B172" s="17">
        <v>951</v>
      </c>
      <c r="C172" s="18"/>
      <c r="D172" s="18" t="s">
        <v>188</v>
      </c>
      <c r="E172" s="43">
        <v>544.32007</v>
      </c>
      <c r="F172" s="89">
        <v>965.39771</v>
      </c>
      <c r="G172" s="89">
        <v>936.74384</v>
      </c>
      <c r="H172" s="72">
        <f t="shared" si="19"/>
        <v>172.09430473507985</v>
      </c>
      <c r="I172" s="72">
        <f t="shared" si="18"/>
        <v>97.03191029943504</v>
      </c>
    </row>
    <row r="173" spans="1:9" ht="47.25" outlineLevel="6">
      <c r="A173" s="5" t="s">
        <v>9</v>
      </c>
      <c r="B173" s="10">
        <v>951</v>
      </c>
      <c r="C173" s="6"/>
      <c r="D173" s="6" t="s">
        <v>182</v>
      </c>
      <c r="E173" s="44">
        <f>E174</f>
        <v>500</v>
      </c>
      <c r="F173" s="87">
        <f>F174</f>
        <v>63.48233</v>
      </c>
      <c r="G173" s="87">
        <f>G174</f>
        <v>63.48233</v>
      </c>
      <c r="H173" s="72">
        <f t="shared" si="19"/>
        <v>12.696466000000001</v>
      </c>
      <c r="I173" s="72">
        <f t="shared" si="18"/>
        <v>100</v>
      </c>
    </row>
    <row r="174" spans="1:9" ht="45" customHeight="1" outlineLevel="6">
      <c r="A174" s="16" t="s">
        <v>30</v>
      </c>
      <c r="B174" s="17">
        <v>951</v>
      </c>
      <c r="C174" s="18"/>
      <c r="D174" s="18" t="s">
        <v>304</v>
      </c>
      <c r="E174" s="43">
        <v>500</v>
      </c>
      <c r="F174" s="89">
        <v>63.48233</v>
      </c>
      <c r="G174" s="89">
        <v>63.48233</v>
      </c>
      <c r="H174" s="72">
        <f t="shared" si="19"/>
        <v>12.696466000000001</v>
      </c>
      <c r="I174" s="72">
        <f t="shared" si="18"/>
        <v>100</v>
      </c>
    </row>
    <row r="175" spans="1:9" ht="24" customHeight="1" outlineLevel="6">
      <c r="A175" s="5" t="s">
        <v>296</v>
      </c>
      <c r="B175" s="10">
        <v>951</v>
      </c>
      <c r="C175" s="6"/>
      <c r="D175" s="6" t="s">
        <v>182</v>
      </c>
      <c r="E175" s="44">
        <f>E176</f>
        <v>0</v>
      </c>
      <c r="F175" s="87">
        <f>F176</f>
        <v>655.39</v>
      </c>
      <c r="G175" s="87">
        <f>G176</f>
        <v>655.39</v>
      </c>
      <c r="H175" s="72"/>
      <c r="I175" s="72">
        <f>G175/F175*100</f>
        <v>100</v>
      </c>
    </row>
    <row r="176" spans="1:9" ht="45" customHeight="1" outlineLevel="6">
      <c r="A176" s="16" t="s">
        <v>297</v>
      </c>
      <c r="B176" s="17">
        <v>951</v>
      </c>
      <c r="C176" s="18"/>
      <c r="D176" s="18" t="s">
        <v>298</v>
      </c>
      <c r="E176" s="43">
        <v>0</v>
      </c>
      <c r="F176" s="89">
        <v>655.39</v>
      </c>
      <c r="G176" s="89">
        <v>655.39</v>
      </c>
      <c r="H176" s="72"/>
      <c r="I176" s="72">
        <f>G176/F176*100</f>
        <v>100</v>
      </c>
    </row>
    <row r="177" spans="1:9" ht="18" customHeight="1" outlineLevel="6">
      <c r="A177" s="5" t="s">
        <v>74</v>
      </c>
      <c r="B177" s="10">
        <v>951</v>
      </c>
      <c r="C177" s="6"/>
      <c r="D177" s="6" t="s">
        <v>182</v>
      </c>
      <c r="E177" s="44">
        <f>E178</f>
        <v>426.00537</v>
      </c>
      <c r="F177" s="87">
        <f>F178</f>
        <v>1479.17443</v>
      </c>
      <c r="G177" s="87">
        <f>G178</f>
        <v>1203.33908</v>
      </c>
      <c r="H177" s="72">
        <f t="shared" si="19"/>
        <v>282.47040172287024</v>
      </c>
      <c r="I177" s="72">
        <f t="shared" si="18"/>
        <v>81.3520742107474</v>
      </c>
    </row>
    <row r="178" spans="1:9" ht="33.75" customHeight="1" outlineLevel="4">
      <c r="A178" s="16" t="s">
        <v>75</v>
      </c>
      <c r="B178" s="17">
        <v>951</v>
      </c>
      <c r="C178" s="18"/>
      <c r="D178" s="18" t="s">
        <v>189</v>
      </c>
      <c r="E178" s="43">
        <v>426.00537</v>
      </c>
      <c r="F178" s="89">
        <v>1479.17443</v>
      </c>
      <c r="G178" s="89">
        <v>1203.33908</v>
      </c>
      <c r="H178" s="72">
        <f t="shared" si="19"/>
        <v>282.47040172287024</v>
      </c>
      <c r="I178" s="72">
        <f t="shared" si="18"/>
        <v>81.3520742107474</v>
      </c>
    </row>
    <row r="179" spans="1:9" ht="21.75" customHeight="1" outlineLevel="6">
      <c r="A179" s="21" t="s">
        <v>142</v>
      </c>
      <c r="B179" s="10">
        <v>951</v>
      </c>
      <c r="C179" s="6"/>
      <c r="D179" s="6" t="s">
        <v>182</v>
      </c>
      <c r="E179" s="44">
        <f>E180</f>
        <v>3.38708</v>
      </c>
      <c r="F179" s="87">
        <f>F180</f>
        <v>3.38708</v>
      </c>
      <c r="G179" s="87">
        <f>G180</f>
        <v>3.38708</v>
      </c>
      <c r="H179" s="72">
        <f t="shared" si="19"/>
        <v>100</v>
      </c>
      <c r="I179" s="72">
        <f t="shared" si="18"/>
        <v>100</v>
      </c>
    </row>
    <row r="180" spans="1:9" ht="63" outlineLevel="6">
      <c r="A180" s="16" t="s">
        <v>143</v>
      </c>
      <c r="B180" s="17">
        <v>951</v>
      </c>
      <c r="C180" s="18"/>
      <c r="D180" s="18" t="s">
        <v>190</v>
      </c>
      <c r="E180" s="43">
        <v>3.38708</v>
      </c>
      <c r="F180" s="89">
        <v>3.38708</v>
      </c>
      <c r="G180" s="89">
        <v>3.38708</v>
      </c>
      <c r="H180" s="72">
        <f t="shared" si="19"/>
        <v>100</v>
      </c>
      <c r="I180" s="72">
        <f t="shared" si="18"/>
        <v>100</v>
      </c>
    </row>
    <row r="181" spans="1:9" ht="15.75" outlineLevel="6">
      <c r="A181" s="5" t="s">
        <v>57</v>
      </c>
      <c r="B181" s="10">
        <v>951</v>
      </c>
      <c r="C181" s="6"/>
      <c r="D181" s="6" t="s">
        <v>182</v>
      </c>
      <c r="E181" s="44">
        <f>E182+E183</f>
        <v>1271.22108</v>
      </c>
      <c r="F181" s="87">
        <f>F182+F183</f>
        <v>1201.22108</v>
      </c>
      <c r="G181" s="87">
        <f>G182+G183</f>
        <v>1201.22108</v>
      </c>
      <c r="H181" s="72">
        <f t="shared" si="19"/>
        <v>94.49348338370852</v>
      </c>
      <c r="I181" s="72">
        <f t="shared" si="18"/>
        <v>100</v>
      </c>
    </row>
    <row r="182" spans="1:9" ht="47.25" outlineLevel="6">
      <c r="A182" s="20" t="s">
        <v>58</v>
      </c>
      <c r="B182" s="17">
        <v>951</v>
      </c>
      <c r="C182" s="18"/>
      <c r="D182" s="18" t="s">
        <v>191</v>
      </c>
      <c r="E182" s="43">
        <v>1.22108</v>
      </c>
      <c r="F182" s="89">
        <v>1.22108</v>
      </c>
      <c r="G182" s="89">
        <v>1.22108</v>
      </c>
      <c r="H182" s="72">
        <f t="shared" si="19"/>
        <v>100</v>
      </c>
      <c r="I182" s="72">
        <f t="shared" si="18"/>
        <v>100</v>
      </c>
    </row>
    <row r="183" spans="1:9" ht="22.5" customHeight="1" outlineLevel="5">
      <c r="A183" s="16" t="s">
        <v>76</v>
      </c>
      <c r="B183" s="17">
        <v>951</v>
      </c>
      <c r="C183" s="18"/>
      <c r="D183" s="18" t="s">
        <v>192</v>
      </c>
      <c r="E183" s="43">
        <v>1270</v>
      </c>
      <c r="F183" s="89">
        <v>1200</v>
      </c>
      <c r="G183" s="89">
        <v>1200</v>
      </c>
      <c r="H183" s="72">
        <f t="shared" si="19"/>
        <v>94.48818897637796</v>
      </c>
      <c r="I183" s="72">
        <f t="shared" si="18"/>
        <v>100</v>
      </c>
    </row>
    <row r="184" spans="1:9" ht="20.25" customHeight="1" outlineLevel="5">
      <c r="A184" s="5" t="s">
        <v>10</v>
      </c>
      <c r="B184" s="10">
        <v>951</v>
      </c>
      <c r="C184" s="6"/>
      <c r="D184" s="6" t="s">
        <v>182</v>
      </c>
      <c r="E184" s="44">
        <f>E185+E186</f>
        <v>6435.1269999999995</v>
      </c>
      <c r="F184" s="87">
        <f>F185+F186</f>
        <v>6580.1269999999995</v>
      </c>
      <c r="G184" s="87">
        <f>G185+G186</f>
        <v>6540.42979</v>
      </c>
      <c r="H184" s="72">
        <f t="shared" si="19"/>
        <v>101.63637469781095</v>
      </c>
      <c r="I184" s="72">
        <f t="shared" si="18"/>
        <v>99.39671058020613</v>
      </c>
    </row>
    <row r="185" spans="1:9" ht="20.25" customHeight="1" outlineLevel="5">
      <c r="A185" s="32" t="s">
        <v>68</v>
      </c>
      <c r="B185" s="33">
        <v>951</v>
      </c>
      <c r="C185" s="18"/>
      <c r="D185" s="18" t="s">
        <v>181</v>
      </c>
      <c r="E185" s="43">
        <v>3509.8</v>
      </c>
      <c r="F185" s="89">
        <v>3654.8</v>
      </c>
      <c r="G185" s="89">
        <v>3615.10279</v>
      </c>
      <c r="H185" s="72">
        <f t="shared" si="19"/>
        <v>103.0002504416206</v>
      </c>
      <c r="I185" s="72">
        <f t="shared" si="18"/>
        <v>98.91383358870526</v>
      </c>
    </row>
    <row r="186" spans="1:9" ht="45.75" customHeight="1" outlineLevel="5">
      <c r="A186" s="32" t="s">
        <v>193</v>
      </c>
      <c r="B186" s="33">
        <v>951</v>
      </c>
      <c r="C186" s="18"/>
      <c r="D186" s="18" t="s">
        <v>194</v>
      </c>
      <c r="E186" s="43">
        <v>2925.3269999999993</v>
      </c>
      <c r="F186" s="89">
        <v>2925.3269999999993</v>
      </c>
      <c r="G186" s="89">
        <v>2925.327</v>
      </c>
      <c r="H186" s="72">
        <f t="shared" si="19"/>
        <v>100.00000000000003</v>
      </c>
      <c r="I186" s="72">
        <f t="shared" si="18"/>
        <v>100.00000000000003</v>
      </c>
    </row>
    <row r="187" spans="1:9" ht="20.25" customHeight="1" outlineLevel="5">
      <c r="A187" s="5" t="s">
        <v>11</v>
      </c>
      <c r="B187" s="10">
        <v>951</v>
      </c>
      <c r="C187" s="6"/>
      <c r="D187" s="6" t="s">
        <v>182</v>
      </c>
      <c r="E187" s="44">
        <f>E188</f>
        <v>710</v>
      </c>
      <c r="F187" s="87">
        <f>F188</f>
        <v>746.73118</v>
      </c>
      <c r="G187" s="87">
        <f>G188</f>
        <v>746.73118</v>
      </c>
      <c r="H187" s="72">
        <f t="shared" si="19"/>
        <v>105.17340563380282</v>
      </c>
      <c r="I187" s="72">
        <f t="shared" si="18"/>
        <v>100</v>
      </c>
    </row>
    <row r="188" spans="1:9" ht="37.5" customHeight="1" outlineLevel="5">
      <c r="A188" s="16" t="s">
        <v>39</v>
      </c>
      <c r="B188" s="17">
        <v>951</v>
      </c>
      <c r="C188" s="18"/>
      <c r="D188" s="18" t="s">
        <v>305</v>
      </c>
      <c r="E188" s="43">
        <v>710</v>
      </c>
      <c r="F188" s="89">
        <v>746.73118</v>
      </c>
      <c r="G188" s="89">
        <v>746.73118</v>
      </c>
      <c r="H188" s="72">
        <f t="shared" si="19"/>
        <v>105.17340563380282</v>
      </c>
      <c r="I188" s="72">
        <f t="shared" si="18"/>
        <v>100</v>
      </c>
    </row>
    <row r="189" spans="1:9" ht="15.75" outlineLevel="6">
      <c r="A189" s="5" t="s">
        <v>12</v>
      </c>
      <c r="B189" s="10">
        <v>951</v>
      </c>
      <c r="C189" s="6"/>
      <c r="D189" s="6" t="s">
        <v>182</v>
      </c>
      <c r="E189" s="44">
        <f>E190+E191</f>
        <v>33430.13731</v>
      </c>
      <c r="F189" s="87">
        <f>F190+F191</f>
        <v>34664.2381</v>
      </c>
      <c r="G189" s="87">
        <f>G190+G191</f>
        <v>34158.40868</v>
      </c>
      <c r="H189" s="72">
        <f t="shared" si="19"/>
        <v>102.17848752234156</v>
      </c>
      <c r="I189" s="72">
        <f t="shared" si="18"/>
        <v>98.54077444731143</v>
      </c>
    </row>
    <row r="190" spans="1:9" ht="47.25" outlineLevel="6">
      <c r="A190" s="16" t="s">
        <v>200</v>
      </c>
      <c r="B190" s="17">
        <v>951</v>
      </c>
      <c r="C190" s="18"/>
      <c r="D190" s="18" t="s">
        <v>203</v>
      </c>
      <c r="E190" s="43">
        <v>1352.98967</v>
      </c>
      <c r="F190" s="89">
        <v>0</v>
      </c>
      <c r="G190" s="89">
        <v>0</v>
      </c>
      <c r="H190" s="72">
        <f t="shared" si="19"/>
        <v>0</v>
      </c>
      <c r="I190" s="72"/>
    </row>
    <row r="191" spans="1:9" ht="63" outlineLevel="6">
      <c r="A191" s="16" t="s">
        <v>201</v>
      </c>
      <c r="B191" s="17">
        <v>951</v>
      </c>
      <c r="C191" s="18"/>
      <c r="D191" s="18" t="s">
        <v>202</v>
      </c>
      <c r="E191" s="43">
        <v>32077.14764</v>
      </c>
      <c r="F191" s="89">
        <v>34664.2381</v>
      </c>
      <c r="G191" s="89">
        <v>34158.40868</v>
      </c>
      <c r="H191" s="72">
        <f t="shared" si="19"/>
        <v>106.48829834671672</v>
      </c>
      <c r="I191" s="72">
        <f t="shared" si="18"/>
        <v>98.54077444731143</v>
      </c>
    </row>
    <row r="192" spans="1:9" ht="31.5" outlineLevel="6">
      <c r="A192" s="21" t="s">
        <v>13</v>
      </c>
      <c r="B192" s="10">
        <v>951</v>
      </c>
      <c r="C192" s="6"/>
      <c r="D192" s="6" t="s">
        <v>182</v>
      </c>
      <c r="E192" s="44">
        <f>E193</f>
        <v>4872</v>
      </c>
      <c r="F192" s="87">
        <f>F193</f>
        <v>4872</v>
      </c>
      <c r="G192" s="87">
        <f>G193</f>
        <v>4872</v>
      </c>
      <c r="H192" s="72">
        <f t="shared" si="19"/>
        <v>100</v>
      </c>
      <c r="I192" s="72">
        <f t="shared" si="18"/>
        <v>100</v>
      </c>
    </row>
    <row r="193" spans="1:9" ht="31.5" outlineLevel="6">
      <c r="A193" s="20" t="s">
        <v>42</v>
      </c>
      <c r="B193" s="17">
        <v>951</v>
      </c>
      <c r="C193" s="18"/>
      <c r="D193" s="18" t="s">
        <v>195</v>
      </c>
      <c r="E193" s="43">
        <v>4872</v>
      </c>
      <c r="F193" s="89">
        <v>4872</v>
      </c>
      <c r="G193" s="89">
        <v>4872</v>
      </c>
      <c r="H193" s="72">
        <f t="shared" si="19"/>
        <v>100</v>
      </c>
      <c r="I193" s="72">
        <f t="shared" si="18"/>
        <v>100</v>
      </c>
    </row>
    <row r="194" spans="1:9" ht="15.75" outlineLevel="6">
      <c r="A194" s="5" t="s">
        <v>43</v>
      </c>
      <c r="B194" s="10">
        <v>951</v>
      </c>
      <c r="C194" s="6"/>
      <c r="D194" s="6" t="s">
        <v>182</v>
      </c>
      <c r="E194" s="44">
        <f>E195</f>
        <v>0</v>
      </c>
      <c r="F194" s="87">
        <f>F195</f>
        <v>0</v>
      </c>
      <c r="G194" s="87">
        <f>G195</f>
        <v>0</v>
      </c>
      <c r="H194" s="72"/>
      <c r="I194" s="72"/>
    </row>
    <row r="195" spans="1:9" ht="31.5" outlineLevel="6">
      <c r="A195" s="16" t="s">
        <v>44</v>
      </c>
      <c r="B195" s="17">
        <v>951</v>
      </c>
      <c r="C195" s="18"/>
      <c r="D195" s="18" t="s">
        <v>196</v>
      </c>
      <c r="E195" s="43">
        <v>0</v>
      </c>
      <c r="F195" s="89">
        <v>0</v>
      </c>
      <c r="G195" s="89">
        <v>0</v>
      </c>
      <c r="H195" s="72"/>
      <c r="I195" s="72"/>
    </row>
    <row r="196" spans="1:9" ht="18.75" customHeight="1" outlineLevel="6">
      <c r="A196" s="21" t="s">
        <v>18</v>
      </c>
      <c r="B196" s="10">
        <v>951</v>
      </c>
      <c r="C196" s="6"/>
      <c r="D196" s="6" t="s">
        <v>182</v>
      </c>
      <c r="E196" s="44">
        <f>E197+E198</f>
        <v>31123.396</v>
      </c>
      <c r="F196" s="87">
        <f>F197+F198</f>
        <v>31123.396</v>
      </c>
      <c r="G196" s="87">
        <f>G197+G198</f>
        <v>31123.396</v>
      </c>
      <c r="H196" s="72">
        <f t="shared" si="19"/>
        <v>100</v>
      </c>
      <c r="I196" s="72">
        <f t="shared" si="18"/>
        <v>100</v>
      </c>
    </row>
    <row r="197" spans="1:9" ht="32.25" customHeight="1" outlineLevel="6">
      <c r="A197" s="16" t="s">
        <v>45</v>
      </c>
      <c r="B197" s="17">
        <v>951</v>
      </c>
      <c r="C197" s="18"/>
      <c r="D197" s="18">
        <v>9999910650</v>
      </c>
      <c r="E197" s="43">
        <v>9205.254</v>
      </c>
      <c r="F197" s="89">
        <v>9205.254</v>
      </c>
      <c r="G197" s="89">
        <v>9205.254</v>
      </c>
      <c r="H197" s="72">
        <f t="shared" si="19"/>
        <v>100</v>
      </c>
      <c r="I197" s="72">
        <f t="shared" si="18"/>
        <v>100</v>
      </c>
    </row>
    <row r="198" spans="1:9" ht="18" customHeight="1" outlineLevel="6">
      <c r="A198" s="16" t="s">
        <v>122</v>
      </c>
      <c r="B198" s="17">
        <v>951</v>
      </c>
      <c r="C198" s="18"/>
      <c r="D198" s="18">
        <v>9999993110</v>
      </c>
      <c r="E198" s="43">
        <v>21918.142</v>
      </c>
      <c r="F198" s="89">
        <v>21918.142</v>
      </c>
      <c r="G198" s="89">
        <v>21918.142</v>
      </c>
      <c r="H198" s="72">
        <f t="shared" si="19"/>
        <v>100</v>
      </c>
      <c r="I198" s="72">
        <f t="shared" si="18"/>
        <v>100</v>
      </c>
    </row>
    <row r="199" spans="1:9" ht="47.25" outlineLevel="6">
      <c r="A199" s="34" t="s">
        <v>17</v>
      </c>
      <c r="B199" s="39" t="s">
        <v>16</v>
      </c>
      <c r="C199" s="34"/>
      <c r="D199" s="39" t="s">
        <v>206</v>
      </c>
      <c r="E199" s="76">
        <f>E207+E200+E202+E205</f>
        <v>2401.239</v>
      </c>
      <c r="F199" s="88">
        <f>F207+F200+F202+F205</f>
        <v>4195.75388</v>
      </c>
      <c r="G199" s="88">
        <f>G207+G200+G202+G205</f>
        <v>6943.743370000001</v>
      </c>
      <c r="H199" s="72">
        <f t="shared" si="19"/>
        <v>289.1733546723171</v>
      </c>
      <c r="I199" s="72">
        <f t="shared" si="18"/>
        <v>165.4945349177631</v>
      </c>
    </row>
    <row r="200" spans="1:9" ht="15.75" outlineLevel="6">
      <c r="A200" s="83" t="s">
        <v>299</v>
      </c>
      <c r="B200" s="37" t="s">
        <v>16</v>
      </c>
      <c r="C200" s="10"/>
      <c r="D200" s="37" t="s">
        <v>182</v>
      </c>
      <c r="E200" s="75">
        <f>E201</f>
        <v>0</v>
      </c>
      <c r="F200" s="87">
        <f>F201</f>
        <v>41.22641</v>
      </c>
      <c r="G200" s="87">
        <f>G201</f>
        <v>41.22641</v>
      </c>
      <c r="H200" s="72"/>
      <c r="I200" s="72">
        <f aca="true" t="shared" si="20" ref="I200:I206">G200/F200*100</f>
        <v>100</v>
      </c>
    </row>
    <row r="201" spans="1:9" ht="15.75" outlineLevel="6">
      <c r="A201" s="16" t="s">
        <v>300</v>
      </c>
      <c r="B201" s="84" t="s">
        <v>16</v>
      </c>
      <c r="C201" s="50"/>
      <c r="D201" s="84" t="s">
        <v>301</v>
      </c>
      <c r="E201" s="85">
        <v>0</v>
      </c>
      <c r="F201" s="93">
        <v>41.22641</v>
      </c>
      <c r="G201" s="94">
        <v>41.22641</v>
      </c>
      <c r="H201" s="72"/>
      <c r="I201" s="72">
        <f t="shared" si="20"/>
        <v>100</v>
      </c>
    </row>
    <row r="202" spans="1:9" ht="15.75" outlineLevel="6">
      <c r="A202" s="83" t="s">
        <v>302</v>
      </c>
      <c r="B202" s="37" t="s">
        <v>16</v>
      </c>
      <c r="C202" s="10"/>
      <c r="D202" s="37" t="s">
        <v>182</v>
      </c>
      <c r="E202" s="75">
        <f>E203</f>
        <v>0</v>
      </c>
      <c r="F202" s="87">
        <f>F203</f>
        <v>252.40207</v>
      </c>
      <c r="G202" s="87">
        <f>G203+G204</f>
        <v>3000.39156</v>
      </c>
      <c r="H202" s="72"/>
      <c r="I202" s="72">
        <f t="shared" si="20"/>
        <v>1188.7349259853534</v>
      </c>
    </row>
    <row r="203" spans="1:9" ht="15.75" outlineLevel="6">
      <c r="A203" s="16" t="s">
        <v>300</v>
      </c>
      <c r="B203" s="84" t="s">
        <v>16</v>
      </c>
      <c r="C203" s="50"/>
      <c r="D203" s="84" t="s">
        <v>301</v>
      </c>
      <c r="E203" s="85">
        <v>0</v>
      </c>
      <c r="F203" s="93">
        <v>252.40207</v>
      </c>
      <c r="G203" s="94">
        <v>252.40207</v>
      </c>
      <c r="H203" s="72"/>
      <c r="I203" s="72">
        <f t="shared" si="20"/>
        <v>100</v>
      </c>
    </row>
    <row r="204" spans="1:9" ht="31.5" outlineLevel="6">
      <c r="A204" s="81" t="s">
        <v>23</v>
      </c>
      <c r="B204" s="84" t="s">
        <v>16</v>
      </c>
      <c r="C204" s="50"/>
      <c r="D204" s="84" t="s">
        <v>179</v>
      </c>
      <c r="E204" s="85">
        <v>0</v>
      </c>
      <c r="F204" s="93">
        <v>0</v>
      </c>
      <c r="G204" s="94">
        <v>2747.98949</v>
      </c>
      <c r="H204" s="72"/>
      <c r="I204" s="72"/>
    </row>
    <row r="205" spans="1:9" ht="15.75" outlineLevel="6">
      <c r="A205" s="83" t="s">
        <v>303</v>
      </c>
      <c r="B205" s="37" t="s">
        <v>16</v>
      </c>
      <c r="C205" s="10"/>
      <c r="D205" s="37" t="s">
        <v>182</v>
      </c>
      <c r="E205" s="75">
        <f>E206</f>
        <v>0</v>
      </c>
      <c r="F205" s="87">
        <f>F206</f>
        <v>15.8864</v>
      </c>
      <c r="G205" s="87">
        <f>G206</f>
        <v>15.8864</v>
      </c>
      <c r="H205" s="72"/>
      <c r="I205" s="72">
        <f t="shared" si="20"/>
        <v>100</v>
      </c>
    </row>
    <row r="206" spans="1:9" ht="15.75" outlineLevel="6">
      <c r="A206" s="16" t="s">
        <v>300</v>
      </c>
      <c r="B206" s="84" t="s">
        <v>16</v>
      </c>
      <c r="C206" s="50"/>
      <c r="D206" s="84" t="s">
        <v>301</v>
      </c>
      <c r="E206" s="85">
        <v>0</v>
      </c>
      <c r="F206" s="93">
        <v>15.8864</v>
      </c>
      <c r="G206" s="94">
        <v>15.8864</v>
      </c>
      <c r="H206" s="72"/>
      <c r="I206" s="72">
        <f t="shared" si="20"/>
        <v>100</v>
      </c>
    </row>
    <row r="207" spans="1:9" ht="22.5" customHeight="1" outlineLevel="6">
      <c r="A207" s="5" t="s">
        <v>12</v>
      </c>
      <c r="B207" s="10">
        <v>953</v>
      </c>
      <c r="C207" s="6"/>
      <c r="D207" s="6" t="s">
        <v>114</v>
      </c>
      <c r="E207" s="44">
        <f>E208</f>
        <v>2401.239</v>
      </c>
      <c r="F207" s="87">
        <f>F208</f>
        <v>3886.239</v>
      </c>
      <c r="G207" s="87">
        <f>G208</f>
        <v>3886.239</v>
      </c>
      <c r="H207" s="72">
        <f t="shared" si="19"/>
        <v>161.84307351329878</v>
      </c>
      <c r="I207" s="72">
        <f t="shared" si="18"/>
        <v>100</v>
      </c>
    </row>
    <row r="208" spans="1:9" ht="33.75" customHeight="1" outlineLevel="6">
      <c r="A208" s="20" t="s">
        <v>54</v>
      </c>
      <c r="B208" s="17">
        <v>953</v>
      </c>
      <c r="C208" s="18"/>
      <c r="D208" s="18" t="s">
        <v>197</v>
      </c>
      <c r="E208" s="43">
        <v>2401.239</v>
      </c>
      <c r="F208" s="89">
        <v>3886.239</v>
      </c>
      <c r="G208" s="89">
        <v>3886.239</v>
      </c>
      <c r="H208" s="72">
        <f t="shared" si="19"/>
        <v>161.84307351329878</v>
      </c>
      <c r="I208" s="72">
        <f t="shared" si="18"/>
        <v>100</v>
      </c>
    </row>
    <row r="209" spans="1:9" ht="18.75" outlineLevel="6">
      <c r="A209" s="13" t="s">
        <v>3</v>
      </c>
      <c r="B209" s="13"/>
      <c r="C209" s="13"/>
      <c r="D209" s="13"/>
      <c r="E209" s="80">
        <f>E9+E147</f>
        <v>1122116.37234</v>
      </c>
      <c r="F209" s="96">
        <f>F9+F147</f>
        <v>1309026.2952399997</v>
      </c>
      <c r="G209" s="96">
        <f>G9+G147-0.001</f>
        <v>1259279.655</v>
      </c>
      <c r="H209" s="72">
        <f t="shared" si="19"/>
        <v>112.22362368476695</v>
      </c>
      <c r="I209" s="72">
        <f t="shared" si="18"/>
        <v>96.19972185273184</v>
      </c>
    </row>
    <row r="210" ht="49.5" customHeight="1" outlineLevel="6">
      <c r="E210" s="57"/>
    </row>
    <row r="211" spans="5:7" ht="12.75">
      <c r="E211" s="63"/>
      <c r="F211" s="63"/>
      <c r="G211" s="63"/>
    </row>
  </sheetData>
  <sheetProtection/>
  <autoFilter ref="A8:E209"/>
  <mergeCells count="5">
    <mergeCell ref="E1:I1"/>
    <mergeCell ref="E2:I2"/>
    <mergeCell ref="E3:I3"/>
    <mergeCell ref="A6:I6"/>
    <mergeCell ref="A5:I5"/>
  </mergeCells>
  <printOptions/>
  <pageMargins left="0.3937007874015748" right="0.1968503937007874" top="0.3937007874015748" bottom="0.3937007874015748" header="0.1968503937007874" footer="0.1968503937007874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AMMRUSER</cp:lastModifiedBy>
  <cp:lastPrinted>2023-01-12T04:11:33Z</cp:lastPrinted>
  <dcterms:created xsi:type="dcterms:W3CDTF">2008-11-11T04:53:42Z</dcterms:created>
  <dcterms:modified xsi:type="dcterms:W3CDTF">2023-05-30T01:20:01Z</dcterms:modified>
  <cp:category/>
  <cp:version/>
  <cp:contentType/>
  <cp:contentStatus/>
</cp:coreProperties>
</file>